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077c\OneDrive - Linde Group\Jan-Einar\Jakta\Evilt\Vårtellinger\"/>
    </mc:Choice>
  </mc:AlternateContent>
  <xr:revisionPtr revIDLastSave="0" documentId="13_ncr:1_{058285ED-97D8-4139-8BC8-FB3E486AC3A6}" xr6:coauthVersionLast="47" xr6:coauthVersionMax="47" xr10:uidLastSave="{00000000-0000-0000-0000-000000000000}"/>
  <bookViews>
    <workbookView xWindow="-120" yWindow="-120" windowWidth="20730" windowHeight="11160" firstSheet="2" activeTab="11" xr2:uid="{00000000-000D-0000-FFFF-FFFF00000000}"/>
  </bookViews>
  <sheets>
    <sheet name="2008" sheetId="4" r:id="rId1"/>
    <sheet name="2009" sheetId="5" r:id="rId2"/>
    <sheet name="2010" sheetId="6" r:id="rId3"/>
    <sheet name="2011" sheetId="7" r:id="rId4"/>
    <sheet name="2012" sheetId="8" r:id="rId5"/>
    <sheet name="2013" sheetId="9" r:id="rId6"/>
    <sheet name="2017" sheetId="1" r:id="rId7"/>
    <sheet name="2018" sheetId="2" r:id="rId8"/>
    <sheet name="2019" sheetId="3" r:id="rId9"/>
    <sheet name="2020" sheetId="10" r:id="rId10"/>
    <sheet name="2021" sheetId="12" r:id="rId11"/>
    <sheet name="2022" sheetId="13" r:id="rId12"/>
    <sheet name="Statistikk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13" l="1"/>
  <c r="B78" i="13"/>
  <c r="B77" i="13"/>
  <c r="D81" i="12" l="1"/>
  <c r="E13" i="11" l="1"/>
  <c r="F13" i="11"/>
  <c r="G13" i="11"/>
  <c r="H13" i="11"/>
  <c r="I13" i="11"/>
  <c r="J13" i="11"/>
  <c r="K13" i="11"/>
  <c r="D13" i="11"/>
  <c r="M14" i="11"/>
  <c r="O90" i="13"/>
  <c r="O88" i="13"/>
  <c r="O87" i="13"/>
  <c r="U86" i="13"/>
  <c r="T86" i="13"/>
  <c r="S86" i="13"/>
  <c r="R86" i="13"/>
  <c r="Q86" i="13"/>
  <c r="P86" i="13"/>
  <c r="O86" i="13"/>
  <c r="K71" i="13"/>
  <c r="K79" i="13" s="1"/>
  <c r="J71" i="13"/>
  <c r="J79" i="13" s="1"/>
  <c r="H71" i="13"/>
  <c r="H79" i="13" s="1"/>
  <c r="F71" i="13"/>
  <c r="F79" i="13" s="1"/>
  <c r="D71" i="13"/>
  <c r="D79" i="13" s="1"/>
  <c r="L70" i="13"/>
  <c r="L69" i="13"/>
  <c r="L68" i="13"/>
  <c r="L67" i="13"/>
  <c r="L66" i="13"/>
  <c r="L65" i="13"/>
  <c r="L64" i="13"/>
  <c r="L63" i="13"/>
  <c r="L62" i="13"/>
  <c r="L61" i="13"/>
  <c r="Q46" i="13"/>
  <c r="P46" i="13"/>
  <c r="O46" i="13"/>
  <c r="N46" i="13"/>
  <c r="K46" i="13"/>
  <c r="K78" i="13" s="1"/>
  <c r="T89" i="13" s="1"/>
  <c r="J46" i="13"/>
  <c r="J78" i="13" s="1"/>
  <c r="H46" i="13"/>
  <c r="H78" i="13" s="1"/>
  <c r="F46" i="13"/>
  <c r="F78" i="13" s="1"/>
  <c r="D46" i="13"/>
  <c r="D78" i="13" s="1"/>
  <c r="P89" i="13" s="1"/>
  <c r="L45" i="13"/>
  <c r="L44" i="13"/>
  <c r="L43" i="13"/>
  <c r="L42" i="13"/>
  <c r="L41" i="13"/>
  <c r="L40" i="13"/>
  <c r="L39" i="13"/>
  <c r="L38" i="13"/>
  <c r="L37" i="13"/>
  <c r="L36" i="13"/>
  <c r="Q22" i="13"/>
  <c r="P22" i="13"/>
  <c r="O22" i="13"/>
  <c r="N22" i="13"/>
  <c r="K22" i="13"/>
  <c r="K77" i="13" s="1"/>
  <c r="T87" i="13" s="1"/>
  <c r="J22" i="13"/>
  <c r="J77" i="13" s="1"/>
  <c r="S87" i="13" s="1"/>
  <c r="H22" i="13"/>
  <c r="H77" i="13" s="1"/>
  <c r="R87" i="13" s="1"/>
  <c r="F22" i="13"/>
  <c r="F77" i="13" s="1"/>
  <c r="Q87" i="13" s="1"/>
  <c r="D22" i="13"/>
  <c r="D77" i="13" s="1"/>
  <c r="P87" i="13" s="1"/>
  <c r="L21" i="13"/>
  <c r="L20" i="13"/>
  <c r="L19" i="13"/>
  <c r="L18" i="13"/>
  <c r="L17" i="13"/>
  <c r="L16" i="13"/>
  <c r="L15" i="13"/>
  <c r="L14" i="13"/>
  <c r="L13" i="13"/>
  <c r="L12" i="13"/>
  <c r="AM8" i="11"/>
  <c r="AL8" i="11"/>
  <c r="AK8" i="11"/>
  <c r="AJ8" i="11"/>
  <c r="AI8" i="11"/>
  <c r="U89" i="12"/>
  <c r="T89" i="12"/>
  <c r="S89" i="12"/>
  <c r="Q89" i="12"/>
  <c r="R89" i="12"/>
  <c r="P89" i="12"/>
  <c r="P90" i="12"/>
  <c r="M13" i="11"/>
  <c r="K81" i="12"/>
  <c r="J81" i="12"/>
  <c r="H81" i="12"/>
  <c r="F81" i="12"/>
  <c r="L71" i="13" l="1"/>
  <c r="J72" i="13" s="1"/>
  <c r="Q88" i="13"/>
  <c r="Q89" i="13"/>
  <c r="L46" i="13"/>
  <c r="L22" i="13"/>
  <c r="R88" i="13"/>
  <c r="S89" i="13"/>
  <c r="S88" i="13"/>
  <c r="P88" i="13"/>
  <c r="T88" i="13"/>
  <c r="R89" i="13"/>
  <c r="D71" i="12"/>
  <c r="L79" i="13" l="1"/>
  <c r="D72" i="13"/>
  <c r="F72" i="13"/>
  <c r="K72" i="13"/>
  <c r="AN8" i="11"/>
  <c r="L78" i="13"/>
  <c r="F81" i="13" s="1"/>
  <c r="Q90" i="13" s="1"/>
  <c r="AN7" i="11"/>
  <c r="H47" i="13"/>
  <c r="D47" i="13"/>
  <c r="L77" i="13"/>
  <c r="U87" i="13" s="1"/>
  <c r="AN6" i="11"/>
  <c r="H72" i="13"/>
  <c r="F47" i="13"/>
  <c r="K47" i="13"/>
  <c r="J47" i="13"/>
  <c r="U89" i="13"/>
  <c r="AL7" i="11"/>
  <c r="AK7" i="11"/>
  <c r="AJ7" i="11"/>
  <c r="AI7" i="11"/>
  <c r="K81" i="13" l="1"/>
  <c r="T90" i="13" s="1"/>
  <c r="U88" i="13"/>
  <c r="D81" i="13"/>
  <c r="P90" i="13" s="1"/>
  <c r="H81" i="13"/>
  <c r="R90" i="13" s="1"/>
  <c r="J81" i="13"/>
  <c r="S90" i="13" s="1"/>
  <c r="AL6" i="11"/>
  <c r="AK6" i="11"/>
  <c r="AJ6" i="11"/>
  <c r="AI6" i="11"/>
  <c r="AE6" i="11"/>
  <c r="AD6" i="11"/>
  <c r="AC6" i="11"/>
  <c r="AA6" i="11"/>
  <c r="Z6" i="11"/>
  <c r="L81" i="13" l="1"/>
  <c r="U90" i="13" s="1"/>
  <c r="O90" i="12"/>
  <c r="O88" i="12"/>
  <c r="O87" i="12"/>
  <c r="U86" i="12"/>
  <c r="T86" i="12"/>
  <c r="S86" i="12"/>
  <c r="R86" i="12"/>
  <c r="Q86" i="12"/>
  <c r="P86" i="12"/>
  <c r="O86" i="12"/>
  <c r="K71" i="12"/>
  <c r="K79" i="12" s="1"/>
  <c r="J71" i="12"/>
  <c r="J79" i="12" s="1"/>
  <c r="H71" i="12"/>
  <c r="H79" i="12" s="1"/>
  <c r="F71" i="12"/>
  <c r="F79" i="12" s="1"/>
  <c r="D79" i="12"/>
  <c r="L70" i="12"/>
  <c r="L69" i="12"/>
  <c r="L68" i="12"/>
  <c r="L67" i="12"/>
  <c r="L66" i="12"/>
  <c r="L65" i="12"/>
  <c r="L64" i="12"/>
  <c r="L63" i="12"/>
  <c r="L62" i="12"/>
  <c r="L61" i="12"/>
  <c r="Q46" i="12"/>
  <c r="P46" i="12"/>
  <c r="O46" i="12"/>
  <c r="N46" i="12"/>
  <c r="K46" i="12"/>
  <c r="K78" i="12" s="1"/>
  <c r="T88" i="12" s="1"/>
  <c r="J46" i="12"/>
  <c r="J78" i="12" s="1"/>
  <c r="S88" i="12" s="1"/>
  <c r="H46" i="12"/>
  <c r="H78" i="12" s="1"/>
  <c r="R88" i="12" s="1"/>
  <c r="F46" i="12"/>
  <c r="F78" i="12" s="1"/>
  <c r="Q88" i="12" s="1"/>
  <c r="D46" i="12"/>
  <c r="D78" i="12" s="1"/>
  <c r="P88" i="12" s="1"/>
  <c r="L45" i="12"/>
  <c r="L44" i="12"/>
  <c r="L43" i="12"/>
  <c r="L42" i="12"/>
  <c r="L41" i="12"/>
  <c r="L40" i="12"/>
  <c r="L39" i="12"/>
  <c r="L38" i="12"/>
  <c r="L37" i="12"/>
  <c r="L36" i="12"/>
  <c r="Q22" i="12"/>
  <c r="P22" i="12"/>
  <c r="O22" i="12"/>
  <c r="N22" i="12"/>
  <c r="K22" i="12"/>
  <c r="K77" i="12" s="1"/>
  <c r="T87" i="12" s="1"/>
  <c r="J22" i="12"/>
  <c r="J77" i="12" s="1"/>
  <c r="S87" i="12" s="1"/>
  <c r="H22" i="12"/>
  <c r="H77" i="12" s="1"/>
  <c r="R87" i="12" s="1"/>
  <c r="F22" i="12"/>
  <c r="F77" i="12" s="1"/>
  <c r="Q87" i="12" s="1"/>
  <c r="D22" i="12"/>
  <c r="D77" i="12" s="1"/>
  <c r="P87" i="12" s="1"/>
  <c r="L21" i="12"/>
  <c r="L20" i="12"/>
  <c r="L19" i="12"/>
  <c r="L18" i="12"/>
  <c r="L17" i="12"/>
  <c r="L16" i="12"/>
  <c r="L15" i="12"/>
  <c r="L14" i="12"/>
  <c r="L13" i="12"/>
  <c r="L12" i="12"/>
  <c r="L71" i="12" l="1"/>
  <c r="K72" i="12" s="1"/>
  <c r="L46" i="12"/>
  <c r="L22" i="12"/>
  <c r="O90" i="10"/>
  <c r="O88" i="10"/>
  <c r="O87" i="10"/>
  <c r="T86" i="10"/>
  <c r="U86" i="10"/>
  <c r="R86" i="10"/>
  <c r="S86" i="10"/>
  <c r="P86" i="10"/>
  <c r="Q86" i="10"/>
  <c r="O86" i="10"/>
  <c r="L79" i="12" l="1"/>
  <c r="Q90" i="12" s="1"/>
  <c r="F72" i="12"/>
  <c r="D72" i="12"/>
  <c r="H72" i="12"/>
  <c r="T90" i="12"/>
  <c r="J72" i="12"/>
  <c r="L78" i="12"/>
  <c r="U88" i="12" s="1"/>
  <c r="AM7" i="11"/>
  <c r="K47" i="12"/>
  <c r="J47" i="12"/>
  <c r="H47" i="12"/>
  <c r="F47" i="12"/>
  <c r="D47" i="12"/>
  <c r="L77" i="12"/>
  <c r="U87" i="12" s="1"/>
  <c r="AM6" i="11"/>
  <c r="D24" i="6"/>
  <c r="F24" i="6"/>
  <c r="G24" i="6"/>
  <c r="H24" i="6"/>
  <c r="I24" i="6"/>
  <c r="J24" i="6"/>
  <c r="K24" i="6"/>
  <c r="C24" i="5"/>
  <c r="D24" i="5"/>
  <c r="E24" i="5"/>
  <c r="F24" i="5"/>
  <c r="G24" i="5"/>
  <c r="E8" i="11"/>
  <c r="G8" i="11"/>
  <c r="I8" i="11"/>
  <c r="L8" i="11"/>
  <c r="E11" i="11"/>
  <c r="G11" i="11"/>
  <c r="I11" i="11"/>
  <c r="L11" i="11"/>
  <c r="E10" i="11"/>
  <c r="G10" i="11"/>
  <c r="I10" i="11"/>
  <c r="L10" i="11"/>
  <c r="E9" i="11"/>
  <c r="G9" i="11"/>
  <c r="I9" i="11"/>
  <c r="L9" i="11"/>
  <c r="E7" i="11"/>
  <c r="G7" i="11"/>
  <c r="I7" i="11"/>
  <c r="L7" i="11"/>
  <c r="E6" i="11"/>
  <c r="G6" i="11"/>
  <c r="I6" i="11"/>
  <c r="J6" i="11"/>
  <c r="L6" i="11"/>
  <c r="E5" i="11"/>
  <c r="F5" i="11"/>
  <c r="G5" i="11"/>
  <c r="H5" i="11"/>
  <c r="M5" i="11" s="1"/>
  <c r="I5" i="11"/>
  <c r="J5" i="11"/>
  <c r="K5" i="11"/>
  <c r="L5" i="11"/>
  <c r="D5" i="11"/>
  <c r="F4" i="11"/>
  <c r="H4" i="11"/>
  <c r="J4" i="11"/>
  <c r="K4" i="11"/>
  <c r="L4" i="11"/>
  <c r="D4" i="11"/>
  <c r="E3" i="11"/>
  <c r="F3" i="11"/>
  <c r="G3" i="11"/>
  <c r="I3" i="11"/>
  <c r="L3" i="11"/>
  <c r="K2" i="11"/>
  <c r="L2" i="11"/>
  <c r="E2" i="11"/>
  <c r="F2" i="11"/>
  <c r="G2" i="11"/>
  <c r="H2" i="11"/>
  <c r="I2" i="11"/>
  <c r="J2" i="11"/>
  <c r="D2" i="11"/>
  <c r="J12" i="7"/>
  <c r="H12" i="7"/>
  <c r="H6" i="11" s="1"/>
  <c r="M6" i="11" s="1"/>
  <c r="F12" i="7"/>
  <c r="F6" i="11" s="1"/>
  <c r="D12" i="7"/>
  <c r="D6" i="11" s="1"/>
  <c r="K24" i="4"/>
  <c r="K3" i="11" s="1"/>
  <c r="J23" i="4"/>
  <c r="J24" i="4"/>
  <c r="J3" i="11" s="1"/>
  <c r="H24" i="4"/>
  <c r="H3" i="11" s="1"/>
  <c r="M3" i="11" s="1"/>
  <c r="F24" i="4"/>
  <c r="D24" i="4"/>
  <c r="D3" i="11" s="1"/>
  <c r="R90" i="12" l="1"/>
  <c r="S90" i="12"/>
  <c r="M4" i="11"/>
  <c r="K71" i="10"/>
  <c r="K79" i="10" s="1"/>
  <c r="T89" i="10" s="1"/>
  <c r="J71" i="10"/>
  <c r="J79" i="10" s="1"/>
  <c r="S89" i="10" s="1"/>
  <c r="H71" i="10"/>
  <c r="H79" i="10" s="1"/>
  <c r="R89" i="10" s="1"/>
  <c r="F71" i="10"/>
  <c r="F79" i="10" s="1"/>
  <c r="Q89" i="10" s="1"/>
  <c r="D71" i="10"/>
  <c r="L70" i="10"/>
  <c r="L69" i="10"/>
  <c r="L68" i="10"/>
  <c r="L67" i="10"/>
  <c r="L66" i="10"/>
  <c r="L65" i="10"/>
  <c r="L64" i="10"/>
  <c r="L63" i="10"/>
  <c r="L62" i="10"/>
  <c r="L61" i="10"/>
  <c r="L71" i="10" s="1"/>
  <c r="Q46" i="10"/>
  <c r="P46" i="10"/>
  <c r="O46" i="10"/>
  <c r="N46" i="10"/>
  <c r="K46" i="10"/>
  <c r="K78" i="10" s="1"/>
  <c r="T88" i="10" s="1"/>
  <c r="J46" i="10"/>
  <c r="J78" i="10" s="1"/>
  <c r="S88" i="10" s="1"/>
  <c r="H46" i="10"/>
  <c r="F46" i="10"/>
  <c r="F78" i="10" s="1"/>
  <c r="Q88" i="10" s="1"/>
  <c r="D46" i="10"/>
  <c r="L45" i="10"/>
  <c r="L44" i="10"/>
  <c r="L43" i="10"/>
  <c r="L42" i="10"/>
  <c r="L41" i="10"/>
  <c r="L40" i="10"/>
  <c r="L39" i="10"/>
  <c r="L38" i="10"/>
  <c r="L37" i="10"/>
  <c r="L36" i="10"/>
  <c r="Q22" i="10"/>
  <c r="P22" i="10"/>
  <c r="O22" i="10"/>
  <c r="N22" i="10"/>
  <c r="K22" i="10"/>
  <c r="K77" i="10" s="1"/>
  <c r="T87" i="10" s="1"/>
  <c r="J22" i="10"/>
  <c r="J77" i="10" s="1"/>
  <c r="S87" i="10" s="1"/>
  <c r="H22" i="10"/>
  <c r="H77" i="10" s="1"/>
  <c r="R87" i="10" s="1"/>
  <c r="F22" i="10"/>
  <c r="F77" i="10" s="1"/>
  <c r="Q87" i="10" s="1"/>
  <c r="D22" i="10"/>
  <c r="D77" i="10" s="1"/>
  <c r="P87" i="10" s="1"/>
  <c r="L21" i="10"/>
  <c r="L20" i="10"/>
  <c r="L19" i="10"/>
  <c r="L18" i="10"/>
  <c r="L17" i="10"/>
  <c r="L16" i="10"/>
  <c r="L15" i="10"/>
  <c r="L14" i="10"/>
  <c r="L13" i="10"/>
  <c r="L12" i="10"/>
  <c r="L81" i="12" l="1"/>
  <c r="U90" i="12" s="1"/>
  <c r="D79" i="10"/>
  <c r="P89" i="10" s="1"/>
  <c r="D78" i="10"/>
  <c r="P88" i="10" s="1"/>
  <c r="L46" i="10"/>
  <c r="D47" i="10" s="1"/>
  <c r="L22" i="10"/>
  <c r="L77" i="10" s="1"/>
  <c r="U87" i="10" s="1"/>
  <c r="H78" i="10"/>
  <c r="R88" i="10" s="1"/>
  <c r="R62" i="3"/>
  <c r="R63" i="3"/>
  <c r="R64" i="3"/>
  <c r="R65" i="3"/>
  <c r="R66" i="3"/>
  <c r="R67" i="3"/>
  <c r="R68" i="3"/>
  <c r="R69" i="3"/>
  <c r="R70" i="3"/>
  <c r="R71" i="3"/>
  <c r="R61" i="3"/>
  <c r="K71" i="3"/>
  <c r="J71" i="3"/>
  <c r="H71" i="3"/>
  <c r="F71" i="3"/>
  <c r="D71" i="3"/>
  <c r="L70" i="3"/>
  <c r="L69" i="3"/>
  <c r="L68" i="3"/>
  <c r="L67" i="3"/>
  <c r="L66" i="3"/>
  <c r="L65" i="3"/>
  <c r="L64" i="3"/>
  <c r="L63" i="3"/>
  <c r="L62" i="3"/>
  <c r="L61" i="3"/>
  <c r="J72" i="3" l="1"/>
  <c r="J11" i="11" s="1"/>
  <c r="F72" i="3"/>
  <c r="F11" i="11" s="1"/>
  <c r="D72" i="3"/>
  <c r="D11" i="11" s="1"/>
  <c r="L79" i="10"/>
  <c r="U89" i="10" s="1"/>
  <c r="F72" i="10"/>
  <c r="K72" i="10"/>
  <c r="J72" i="10"/>
  <c r="H72" i="10"/>
  <c r="D72" i="10"/>
  <c r="L78" i="10"/>
  <c r="U88" i="10" s="1"/>
  <c r="J47" i="10"/>
  <c r="H47" i="10"/>
  <c r="F47" i="10"/>
  <c r="K47" i="10"/>
  <c r="L71" i="3"/>
  <c r="L79" i="3" s="1"/>
  <c r="S22" i="3"/>
  <c r="K72" i="3" l="1"/>
  <c r="K11" i="11" s="1"/>
  <c r="H72" i="3"/>
  <c r="H11" i="11" s="1"/>
  <c r="M11" i="11" s="1"/>
  <c r="C116" i="10"/>
  <c r="J81" i="10"/>
  <c r="K81" i="10"/>
  <c r="F81" i="10"/>
  <c r="H81" i="10"/>
  <c r="D81" i="10"/>
  <c r="S46" i="3"/>
  <c r="Q90" i="10" l="1"/>
  <c r="F12" i="11"/>
  <c r="T90" i="10"/>
  <c r="K12" i="11"/>
  <c r="P90" i="10"/>
  <c r="D12" i="11"/>
  <c r="S90" i="10"/>
  <c r="J12" i="11"/>
  <c r="R90" i="10"/>
  <c r="H12" i="11"/>
  <c r="L81" i="10"/>
  <c r="U90" i="10" s="1"/>
  <c r="L20" i="3"/>
  <c r="L21" i="3"/>
  <c r="M12" i="11" l="1"/>
  <c r="H79" i="3"/>
  <c r="D79" i="3"/>
  <c r="K79" i="3"/>
  <c r="J79" i="3"/>
  <c r="F79" i="3"/>
  <c r="Q46" i="3"/>
  <c r="P46" i="3"/>
  <c r="O46" i="3"/>
  <c r="N46" i="3"/>
  <c r="K46" i="3"/>
  <c r="K78" i="3" s="1"/>
  <c r="J46" i="3"/>
  <c r="J78" i="3" s="1"/>
  <c r="H46" i="3"/>
  <c r="H77" i="3" s="1"/>
  <c r="F46" i="3"/>
  <c r="F78" i="3" s="1"/>
  <c r="D46" i="3"/>
  <c r="D78" i="3" s="1"/>
  <c r="R45" i="3"/>
  <c r="L45" i="3"/>
  <c r="R44" i="3"/>
  <c r="L44" i="3"/>
  <c r="R43" i="3"/>
  <c r="L43" i="3"/>
  <c r="R42" i="3"/>
  <c r="L42" i="3"/>
  <c r="R41" i="3"/>
  <c r="L41" i="3"/>
  <c r="R40" i="3"/>
  <c r="L40" i="3"/>
  <c r="R39" i="3"/>
  <c r="L39" i="3"/>
  <c r="R38" i="3"/>
  <c r="L38" i="3"/>
  <c r="R37" i="3"/>
  <c r="L37" i="3"/>
  <c r="R36" i="3"/>
  <c r="L36" i="3"/>
  <c r="Q22" i="3"/>
  <c r="P22" i="3"/>
  <c r="O22" i="3"/>
  <c r="N22" i="3"/>
  <c r="K22" i="3"/>
  <c r="K77" i="3" s="1"/>
  <c r="J22" i="3"/>
  <c r="J77" i="3" s="1"/>
  <c r="H22" i="3"/>
  <c r="F22" i="3"/>
  <c r="F77" i="3" s="1"/>
  <c r="D22" i="3"/>
  <c r="D77" i="3" s="1"/>
  <c r="R21" i="3"/>
  <c r="R20" i="3"/>
  <c r="R19" i="3"/>
  <c r="L19" i="3"/>
  <c r="R18" i="3"/>
  <c r="L18" i="3"/>
  <c r="R17" i="3"/>
  <c r="L17" i="3"/>
  <c r="R16" i="3"/>
  <c r="L16" i="3"/>
  <c r="R15" i="3"/>
  <c r="L15" i="3"/>
  <c r="R14" i="3"/>
  <c r="L14" i="3"/>
  <c r="R13" i="3"/>
  <c r="L13" i="3"/>
  <c r="L22" i="3" s="1"/>
  <c r="L77" i="3" s="1"/>
  <c r="R12" i="3"/>
  <c r="L12" i="3"/>
  <c r="J80" i="3" l="1"/>
  <c r="K80" i="3"/>
  <c r="F80" i="3"/>
  <c r="D80" i="3"/>
  <c r="R46" i="3"/>
  <c r="L46" i="3"/>
  <c r="L78" i="3" s="1"/>
  <c r="L80" i="3" s="1"/>
  <c r="R22" i="3"/>
  <c r="H78" i="3"/>
  <c r="H80" i="3" s="1"/>
  <c r="Q71" i="2"/>
  <c r="P71" i="2"/>
  <c r="O71" i="2"/>
  <c r="N71" i="2"/>
  <c r="K71" i="2"/>
  <c r="J71" i="2"/>
  <c r="H71" i="2"/>
  <c r="F71" i="2"/>
  <c r="D71" i="2"/>
  <c r="R70" i="2"/>
  <c r="L70" i="2"/>
  <c r="R69" i="2"/>
  <c r="L69" i="2"/>
  <c r="R68" i="2"/>
  <c r="L68" i="2"/>
  <c r="R67" i="2"/>
  <c r="L67" i="2"/>
  <c r="R66" i="2"/>
  <c r="L66" i="2"/>
  <c r="R65" i="2"/>
  <c r="L65" i="2"/>
  <c r="R64" i="2"/>
  <c r="L64" i="2"/>
  <c r="R63" i="2"/>
  <c r="L63" i="2"/>
  <c r="R62" i="2"/>
  <c r="L62" i="2"/>
  <c r="R61" i="2"/>
  <c r="L61" i="2"/>
  <c r="K46" i="2"/>
  <c r="K78" i="2" s="1"/>
  <c r="J46" i="2"/>
  <c r="J78" i="2" s="1"/>
  <c r="H46" i="2"/>
  <c r="H77" i="2" s="1"/>
  <c r="F46" i="2"/>
  <c r="F78" i="2"/>
  <c r="D46" i="2"/>
  <c r="D78" i="2" s="1"/>
  <c r="Q46" i="2"/>
  <c r="P46" i="2"/>
  <c r="O46" i="2"/>
  <c r="N46" i="2"/>
  <c r="R45" i="2"/>
  <c r="R44" i="2"/>
  <c r="R43" i="2"/>
  <c r="R42" i="2"/>
  <c r="R41" i="2"/>
  <c r="R40" i="2"/>
  <c r="R39" i="2"/>
  <c r="R38" i="2"/>
  <c r="R37" i="2"/>
  <c r="R36" i="2"/>
  <c r="R13" i="2"/>
  <c r="R14" i="2"/>
  <c r="R15" i="2"/>
  <c r="R16" i="2"/>
  <c r="R17" i="2"/>
  <c r="R18" i="2"/>
  <c r="R19" i="2"/>
  <c r="R20" i="2"/>
  <c r="R21" i="2"/>
  <c r="R12" i="2"/>
  <c r="O22" i="2"/>
  <c r="P22" i="2"/>
  <c r="Q22" i="2"/>
  <c r="N22" i="2"/>
  <c r="L10" i="8"/>
  <c r="L9" i="8"/>
  <c r="L6" i="8"/>
  <c r="L4" i="8"/>
  <c r="K11" i="7"/>
  <c r="K12" i="7" s="1"/>
  <c r="K6" i="11" s="1"/>
  <c r="K10" i="7"/>
  <c r="K9" i="7"/>
  <c r="L6" i="7"/>
  <c r="L4" i="7"/>
  <c r="L6" i="9"/>
  <c r="L4" i="9"/>
  <c r="L45" i="2"/>
  <c r="L44" i="2"/>
  <c r="L43" i="2"/>
  <c r="L42" i="2"/>
  <c r="L41" i="2"/>
  <c r="L36" i="2"/>
  <c r="L37" i="2"/>
  <c r="L38" i="2"/>
  <c r="L39" i="2"/>
  <c r="L40" i="2"/>
  <c r="K22" i="2"/>
  <c r="K77" i="2" s="1"/>
  <c r="J22" i="2"/>
  <c r="J77" i="2" s="1"/>
  <c r="H22" i="2"/>
  <c r="F22" i="2"/>
  <c r="F77" i="2" s="1"/>
  <c r="D22" i="2"/>
  <c r="D77" i="2"/>
  <c r="L21" i="2"/>
  <c r="L19" i="2"/>
  <c r="L18" i="2"/>
  <c r="L17" i="2"/>
  <c r="L16" i="2"/>
  <c r="L15" i="2"/>
  <c r="L14" i="2"/>
  <c r="L13" i="2"/>
  <c r="L12" i="2"/>
  <c r="D22" i="1"/>
  <c r="D77" i="1" s="1"/>
  <c r="F22" i="1"/>
  <c r="F77" i="1"/>
  <c r="K22" i="1"/>
  <c r="K77" i="1" s="1"/>
  <c r="F46" i="1"/>
  <c r="F78" i="1" s="1"/>
  <c r="H46" i="1"/>
  <c r="J46" i="1"/>
  <c r="L79" i="1"/>
  <c r="L61" i="1"/>
  <c r="L62" i="1"/>
  <c r="L63" i="1"/>
  <c r="L64" i="1"/>
  <c r="L66" i="1"/>
  <c r="L67" i="1"/>
  <c r="L68" i="1"/>
  <c r="L70" i="1"/>
  <c r="D71" i="1"/>
  <c r="F71" i="1"/>
  <c r="H71" i="1"/>
  <c r="J71" i="1"/>
  <c r="K71" i="1"/>
  <c r="L36" i="1"/>
  <c r="L37" i="1"/>
  <c r="L38" i="1"/>
  <c r="L39" i="1"/>
  <c r="L40" i="1"/>
  <c r="L41" i="1"/>
  <c r="L42" i="1"/>
  <c r="L43" i="1"/>
  <c r="L44" i="1"/>
  <c r="L45" i="1"/>
  <c r="D46" i="1"/>
  <c r="K46" i="1"/>
  <c r="J22" i="1"/>
  <c r="J77" i="1" s="1"/>
  <c r="H22" i="1"/>
  <c r="H77" i="1" s="1"/>
  <c r="L21" i="1"/>
  <c r="L19" i="1"/>
  <c r="L18" i="1"/>
  <c r="L17" i="1"/>
  <c r="L16" i="1"/>
  <c r="L15" i="1"/>
  <c r="L14" i="1"/>
  <c r="L13" i="1"/>
  <c r="L12" i="1"/>
  <c r="R71" i="2"/>
  <c r="J79" i="2" l="1"/>
  <c r="D78" i="1"/>
  <c r="H7" i="9"/>
  <c r="H8" i="11" s="1"/>
  <c r="K7" i="9"/>
  <c r="K8" i="11" s="1"/>
  <c r="F7" i="9"/>
  <c r="F8" i="11" s="1"/>
  <c r="J7" i="9"/>
  <c r="J8" i="11" s="1"/>
  <c r="D7" i="9"/>
  <c r="D8" i="11" s="1"/>
  <c r="H11" i="8"/>
  <c r="H7" i="11" s="1"/>
  <c r="M7" i="11" s="1"/>
  <c r="D11" i="8"/>
  <c r="D7" i="11" s="1"/>
  <c r="F11" i="8"/>
  <c r="F7" i="11" s="1"/>
  <c r="J11" i="8"/>
  <c r="J7" i="11" s="1"/>
  <c r="K11" i="8"/>
  <c r="K7" i="11" s="1"/>
  <c r="D79" i="2"/>
  <c r="D72" i="2"/>
  <c r="D10" i="11" s="1"/>
  <c r="K79" i="2"/>
  <c r="H79" i="2"/>
  <c r="K78" i="1"/>
  <c r="H78" i="1"/>
  <c r="L78" i="1" s="1"/>
  <c r="J78" i="1"/>
  <c r="F79" i="2"/>
  <c r="L79" i="2" s="1"/>
  <c r="L77" i="1"/>
  <c r="L22" i="1"/>
  <c r="L46" i="1"/>
  <c r="H47" i="1" s="1"/>
  <c r="H9" i="11" s="1"/>
  <c r="L71" i="1"/>
  <c r="L22" i="2"/>
  <c r="H78" i="2"/>
  <c r="R22" i="2"/>
  <c r="L46" i="2"/>
  <c r="R46" i="2"/>
  <c r="L78" i="2"/>
  <c r="L77" i="2"/>
  <c r="L71" i="2"/>
  <c r="H72" i="2" s="1"/>
  <c r="H10" i="11" s="1"/>
  <c r="M9" i="11" l="1"/>
  <c r="D47" i="1"/>
  <c r="D9" i="11" s="1"/>
  <c r="F47" i="1"/>
  <c r="F9" i="11" s="1"/>
  <c r="J47" i="1"/>
  <c r="J9" i="11" s="1"/>
  <c r="K72" i="2"/>
  <c r="K10" i="11" s="1"/>
  <c r="J72" i="2"/>
  <c r="J10" i="11" s="1"/>
  <c r="M10" i="11" s="1"/>
  <c r="K47" i="1"/>
  <c r="K9" i="11" s="1"/>
  <c r="F72" i="2"/>
  <c r="F10" i="11" s="1"/>
  <c r="M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A12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Noe gammelsnø på en del ekrer.</t>
        </r>
      </text>
    </comment>
    <comment ref="D1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6 Gjestad
4 Bradsett/Bergfall</t>
        </r>
      </text>
    </comment>
    <comment ref="F1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2 stk Gjestad
1 stk Bradsett</t>
        </r>
      </text>
    </comment>
    <comment ref="J1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3 stk Gjela
1 stk Bradsett</t>
        </r>
      </text>
    </comment>
    <comment ref="K12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Bradsett/Bergfall</t>
        </r>
      </text>
    </comment>
    <comment ref="D1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Innigarn</t>
        </r>
      </text>
    </comment>
    <comment ref="K1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gården</t>
        </r>
      </text>
    </comment>
    <comment ref="D14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1 stk Volla
1 stk Husby
</t>
        </r>
      </text>
    </comment>
    <comment ref="F14" authorId="0" shapeId="0" xr:uid="{00000000-0006-0000-0700-00000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Volla</t>
        </r>
      </text>
    </comment>
    <comment ref="H14" authorId="0" shapeId="0" xr:uid="{00000000-0006-0000-0700-00000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Volla</t>
        </r>
      </text>
    </comment>
    <comment ref="K1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Husby
</t>
        </r>
      </text>
    </comment>
    <comment ref="D1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5 stk Semundset
4 stk Ålmo
1 stk Bårdset</t>
        </r>
      </text>
    </comment>
    <comment ref="F15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3 stk Semundset
3 stk Ålmo
1 stk Bårdset</t>
        </r>
      </text>
    </comment>
    <comment ref="H15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1 stk Semundset
2 stk Ålmo</t>
        </r>
      </text>
    </comment>
    <comment ref="D16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2 stk Haltbakken
5 stk Stavnes
10 stk Follan</t>
        </r>
      </text>
    </comment>
    <comment ref="F16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1 stk Haltbakken
3 stk Stavnes
4 stk Follan</t>
        </r>
      </text>
    </comment>
    <comment ref="H16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Folland</t>
        </r>
      </text>
    </comment>
    <comment ref="J16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Follan</t>
        </r>
      </text>
    </comment>
    <comment ref="D17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7 stk Nygarn
4 stk Søgarn
4 stk Høvika</t>
        </r>
      </text>
    </comment>
    <comment ref="F17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2 stk Nygarn
1 stk Søgarn</t>
        </r>
      </text>
    </comment>
    <comment ref="L18" authorId="0" shapeId="0" xr:uid="{00000000-0006-0000-0700-000016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Kommentarfelt:
Uvanlig at det ikke var hjort framme på Rotøya. Ifølge Helge Bele bruker det å være mange hjorter nedpå hver kveld, og på morgenen samme dag som tellinga foregikk var de 23 dyr rundt på innmarka.
 </t>
        </r>
      </text>
    </comment>
    <comment ref="D19" authorId="0" shapeId="0" xr:uid="{00000000-0006-0000-0700-000017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8 stk Bergfall
2 stk Dypbug
13 Ertvåg</t>
        </r>
      </text>
    </comment>
    <comment ref="F19" authorId="0" shapeId="0" xr:uid="{00000000-0006-0000-0700-000018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Bergfall
1 stk lindås
8 stk Ertvåg
1 stk espvik
2 stk Dypvik</t>
        </r>
      </text>
    </comment>
    <comment ref="H19" authorId="0" shapeId="0" xr:uid="{00000000-0006-0000-0700-000019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Lindås</t>
        </r>
      </text>
    </comment>
    <comment ref="J19" authorId="0" shapeId="0" xr:uid="{00000000-0006-0000-0700-00001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Storvik
8 stk Ertvåg
1 stk Espvik</t>
        </r>
      </text>
    </comment>
    <comment ref="K19" authorId="0" shapeId="0" xr:uid="{00000000-0006-0000-0700-00001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Ertvåg</t>
        </r>
      </text>
    </comment>
    <comment ref="J20" authorId="0" shapeId="0" xr:uid="{00000000-0006-0000-0700-00001C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Ånes
</t>
        </r>
      </text>
    </comment>
    <comment ref="D21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2 stk Skogset
22 stk Innigarn</t>
        </r>
      </text>
    </comment>
    <comment ref="F21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Innigarn</t>
        </r>
      </text>
    </comment>
    <comment ref="H21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Innigarn</t>
        </r>
      </text>
    </comment>
    <comment ref="J21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Innigarn</t>
        </r>
      </text>
    </comment>
    <comment ref="D36" authorId="0" shapeId="0" xr:uid="{00000000-0006-0000-0700-00002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Bradset
3 stk Gjestad
3 stk Gjela
</t>
        </r>
      </text>
    </comment>
    <comment ref="F36" authorId="0" shapeId="0" xr:uid="{00000000-0006-0000-0700-000022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Bradset
1 stk Gjestad
1 stk Gjela</t>
        </r>
      </text>
    </comment>
    <comment ref="J36" authorId="0" shapeId="0" xr:uid="{00000000-0006-0000-0700-000023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Gjela</t>
        </r>
      </text>
    </comment>
    <comment ref="K36" authorId="0" shapeId="0" xr:uid="{00000000-0006-0000-0700-000024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Gjestad
2 stk Gjela</t>
        </r>
      </text>
    </comment>
    <comment ref="D37" authorId="0" shapeId="0" xr:uid="{00000000-0006-0000-0700-000025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Olav-gården
2 stk Olvika
3 stk Ormbostad</t>
        </r>
      </text>
    </comment>
    <comment ref="F37" authorId="0" shapeId="0" xr:uid="{00000000-0006-0000-0700-000026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Olav-gården
1 stk Olvika
3 stk Ormbostad</t>
        </r>
      </text>
    </comment>
    <comment ref="J37" authorId="0" shapeId="0" xr:uid="{00000000-0006-0000-0700-000027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Ormbostad
</t>
        </r>
      </text>
    </comment>
    <comment ref="D38" authorId="0" shapeId="0" xr:uid="{00000000-0006-0000-0700-000028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Marridal
1 stk Grimsvika
1 stk Løkvika
3 stk Husby
1 stk Jogarn
1 stk Bokta/Vikan
</t>
        </r>
      </text>
    </comment>
    <comment ref="F38" authorId="0" shapeId="0" xr:uid="{00000000-0006-0000-0700-000029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Marridal
1 stk Grimsvika
1 stk Løkvika
3 stk Husby
1 stk Jogarn
1 stk Bokta/Vikan</t>
        </r>
      </text>
    </comment>
    <comment ref="H38" authorId="0" shapeId="0" xr:uid="{00000000-0006-0000-0700-00002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Maridalen</t>
        </r>
      </text>
    </comment>
    <comment ref="K38" authorId="0" shapeId="0" xr:uid="{00000000-0006-0000-0700-00002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Grimsvika
2 stk Myran</t>
        </r>
      </text>
    </comment>
    <comment ref="D39" authorId="0" shapeId="0" xr:uid="{00000000-0006-0000-0700-00002C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Ålmo
4 stk Semundset</t>
        </r>
      </text>
    </comment>
    <comment ref="F39" authorId="0" shapeId="0" xr:uid="{00000000-0006-0000-0700-00002D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Ålmo
</t>
        </r>
      </text>
    </comment>
    <comment ref="H39" authorId="0" shapeId="0" xr:uid="{00000000-0006-0000-0700-00002E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Ålmo
1 stk Semundset</t>
        </r>
      </text>
    </comment>
    <comment ref="J39" authorId="0" shapeId="0" xr:uid="{00000000-0006-0000-0700-00002F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Ålmo
</t>
        </r>
      </text>
    </comment>
    <comment ref="K39" authorId="0" shapeId="0" xr:uid="{00000000-0006-0000-0700-000030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Ålmo
</t>
        </r>
      </text>
    </comment>
    <comment ref="O39" authorId="0" shapeId="0" xr:uid="{00000000-0006-0000-0700-00003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Ålmo
</t>
        </r>
      </text>
    </comment>
    <comment ref="F40" authorId="0" shapeId="0" xr:uid="{00000000-0006-0000-0700-000032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Folland
4 stk Stavnes</t>
        </r>
      </text>
    </comment>
    <comment ref="J40" authorId="0" shapeId="0" xr:uid="{00000000-0006-0000-0700-000033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Folland</t>
        </r>
      </text>
    </comment>
    <comment ref="K40" authorId="0" shapeId="0" xr:uid="{00000000-0006-0000-0700-000034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30 stk Folland
12 stk Stavnes
</t>
        </r>
      </text>
    </comment>
    <comment ref="D41" authorId="0" shapeId="0" xr:uid="{00000000-0006-0000-0700-000035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Sandshamn
3 stk Norigarn
2 stk Sjyaplassen
2 stk Mettigarn
12 stk Høvika</t>
        </r>
      </text>
    </comment>
    <comment ref="F41" authorId="0" shapeId="0" xr:uid="{00000000-0006-0000-0700-000036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Sandshamn
3 stk Norigarn
2 stk Sjyaplassen
1 stk Mettigarn
5 stk Høvika</t>
        </r>
      </text>
    </comment>
    <comment ref="K41" authorId="0" shapeId="0" xr:uid="{00000000-0006-0000-0700-000037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Sandshamn
3 stk Norigarn
3 stk Høvika</t>
        </r>
      </text>
    </comment>
    <comment ref="D42" authorId="0" shapeId="0" xr:uid="{00000000-0006-0000-0700-000038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8 stk Lurvik
6 stk Rotøy</t>
        </r>
      </text>
    </comment>
    <comment ref="F42" authorId="0" shapeId="0" xr:uid="{00000000-0006-0000-0700-000039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6 stk Lurvik
5 stk Rotøy</t>
        </r>
      </text>
    </comment>
    <comment ref="H42" authorId="0" shapeId="0" xr:uid="{00000000-0006-0000-0700-00003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Lurvik
2 stk Rotøy</t>
        </r>
      </text>
    </comment>
    <comment ref="J42" authorId="0" shapeId="0" xr:uid="{00000000-0006-0000-0700-00003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Rotøy</t>
        </r>
      </text>
    </comment>
    <comment ref="D43" authorId="0" shapeId="0" xr:uid="{00000000-0006-0000-0700-00003C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Eines
8 stk Bergfall
8 stk Lindås
13 stk Ertvåg
2 stk Espvik</t>
        </r>
      </text>
    </comment>
    <comment ref="F43" authorId="0" shapeId="0" xr:uid="{00000000-0006-0000-0700-00003D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Eines
2 stk Bergfall
4 stk Lindås
6 stk Ertvåg
1 stk Espvik</t>
        </r>
      </text>
    </comment>
    <comment ref="H43" authorId="0" shapeId="0" xr:uid="{00000000-0006-0000-0700-00003E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Lindås
1 stk Storvik
2 stk Ertvåg
2 stk Espvik</t>
        </r>
      </text>
    </comment>
    <comment ref="J43" authorId="0" shapeId="0" xr:uid="{00000000-0006-0000-0700-00003F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Bergfall
11 stk Ertvåg
</t>
        </r>
      </text>
    </comment>
    <comment ref="K43" authorId="0" shapeId="0" xr:uid="{00000000-0006-0000-0700-000040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Bergfall
2 stk Lindås
8 stk Ertvåg
6 stk Sletta</t>
        </r>
      </text>
    </comment>
    <comment ref="D44" authorId="0" shapeId="0" xr:uid="{00000000-0006-0000-0700-00004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eldre
1 1/2 åring</t>
        </r>
      </text>
    </comment>
    <comment ref="D45" authorId="0" shapeId="0" xr:uid="{00000000-0006-0000-0700-000042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Innigarn</t>
        </r>
      </text>
    </comment>
    <comment ref="F45" authorId="0" shapeId="0" xr:uid="{00000000-0006-0000-0700-000043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Innigarn</t>
        </r>
      </text>
    </comment>
    <comment ref="H45" authorId="0" shapeId="0" xr:uid="{00000000-0006-0000-0700-000044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Innigarn</t>
        </r>
      </text>
    </comment>
    <comment ref="J45" authorId="0" shapeId="0" xr:uid="{00000000-0006-0000-0700-000045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Innigarn</t>
        </r>
      </text>
    </comment>
    <comment ref="D61" authorId="0" shapeId="0" xr:uid="{00000000-0006-0000-0700-000046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Gjela
1 stk Nessa
3 stk Gjestad
8 stk Bradset
7 stk Bergfall
</t>
        </r>
      </text>
    </comment>
    <comment ref="F61" authorId="0" shapeId="0" xr:uid="{00000000-0006-0000-0700-000047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Gjela
1 stk Nessa
2 stk Gjestad
7 stk Bradset
5 stk Bergfall</t>
        </r>
      </text>
    </comment>
    <comment ref="H61" authorId="0" shapeId="0" xr:uid="{00000000-0006-0000-0700-000048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Gjela
</t>
        </r>
      </text>
    </comment>
    <comment ref="J61" authorId="0" shapeId="0" xr:uid="{00000000-0006-0000-0700-000049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Gjela
2 stk Begfall</t>
        </r>
      </text>
    </comment>
    <comment ref="K61" authorId="0" shapeId="0" xr:uid="{00000000-0006-0000-0700-00004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Gjestad
</t>
        </r>
      </text>
    </comment>
    <comment ref="P61" authorId="0" shapeId="0" xr:uid="{00000000-0006-0000-0700-00004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Gjela
2 stk Gjestad
</t>
        </r>
      </text>
    </comment>
    <comment ref="D62" authorId="0" shapeId="0" xr:uid="{00000000-0006-0000-0700-00004C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8 stk Olav-gården
1 stk Olvika
3 stk Ormbostad</t>
        </r>
      </text>
    </comment>
    <comment ref="F62" authorId="0" shapeId="0" xr:uid="{00000000-0006-0000-0700-00004D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Olav-gården
1 stk Olvika
2 stk Ormbostad</t>
        </r>
      </text>
    </comment>
    <comment ref="H62" authorId="0" shapeId="0" xr:uid="{00000000-0006-0000-0700-00004E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Olav-gården
0 stk Olvika
1 stk Ormbostad</t>
        </r>
      </text>
    </comment>
    <comment ref="J62" authorId="0" shapeId="0" xr:uid="{00000000-0006-0000-0700-00004F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Olav-gården
0 stk Olvika
0 stk Ormbostad
</t>
        </r>
      </text>
    </comment>
    <comment ref="D63" authorId="0" shapeId="0" xr:uid="{00000000-0006-0000-0700-000050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Marridal
4 stk Bugen
0 stk Grimsvika
9 stk Løkvika
6 stk Husby
4 stk Jogarn
6 stk Bokta/Vikan
</t>
        </r>
      </text>
    </comment>
    <comment ref="F63" authorId="0" shapeId="0" xr:uid="{00000000-0006-0000-0700-00005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Marridal
2 stk Bugen
0 stk Grimsvika
5 stk Løkvika
3 stk Husby
2 stk Jogarn
4 stk Bokta/Vikan</t>
        </r>
      </text>
    </comment>
    <comment ref="H63" authorId="0" shapeId="0" xr:uid="{00000000-0006-0000-0700-000052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Marridal
0 stk Bugen
0 stk Grimsvika
1 stk Løkvika
1 stk Husby
0 stk Jogarn
0 stk Bokta/Vikan</t>
        </r>
      </text>
    </comment>
    <comment ref="J63" authorId="0" shapeId="0" xr:uid="{00000000-0006-0000-0700-000053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Marridal
0 stk Bugen
0 stk Grimsvika
2 stk Løkvika
0 stk Husby
0 stk Jogarn
0 stk Bokta/Vikan</t>
        </r>
      </text>
    </comment>
    <comment ref="K63" authorId="0" shapeId="0" xr:uid="{00000000-0006-0000-0700-000054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Marridal
0 stk Bugen
0 stk Grimsvika
12 stk Løkvika
0 stk Husby
0 stk Jogarn
2 stk Bokta/Vikan</t>
        </r>
      </text>
    </comment>
    <comment ref="P63" authorId="0" shapeId="0" xr:uid="{00000000-0006-0000-0700-000055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Marridal
1 stk Bugen
0 stk Grimsvika
0 stk Løkvika
0 stk Husby
0 stk Jogarn
0 stk Bokta/Vikan</t>
        </r>
      </text>
    </comment>
    <comment ref="D64" authorId="0" shapeId="0" xr:uid="{00000000-0006-0000-0700-000056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6 stk Ålmo øst
4 stk Ålmo vest
10 stk Semundset</t>
        </r>
      </text>
    </comment>
    <comment ref="F64" authorId="0" shapeId="0" xr:uid="{00000000-0006-0000-0700-000057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Ålmo øst
1 stk Ålmo vest
6 stk Semundset
</t>
        </r>
      </text>
    </comment>
    <comment ref="H64" authorId="0" shapeId="0" xr:uid="{00000000-0006-0000-0700-000058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Ålmo øst
0 stk Ålmo vest
8 stk Semundset</t>
        </r>
      </text>
    </comment>
    <comment ref="J64" authorId="0" shapeId="0" xr:uid="{00000000-0006-0000-0700-000059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Ålmo øst
0 stk Ålmo vest
1 stk Semundset
</t>
        </r>
      </text>
    </comment>
    <comment ref="O64" authorId="0" shapeId="0" xr:uid="{00000000-0006-0000-0700-00005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Ålmo
</t>
        </r>
      </text>
    </comment>
    <comment ref="D65" authorId="0" shapeId="0" xr:uid="{00000000-0006-0000-0700-00005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Espset
10 stk Haltbakken
7 stk Stavnes
8 stk Follan</t>
        </r>
      </text>
    </comment>
    <comment ref="F65" authorId="0" shapeId="0" xr:uid="{00000000-0006-0000-0700-00005C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Espset
4 stk Haltbakken
3 stk Stavnes
4 stk Follan</t>
        </r>
      </text>
    </comment>
    <comment ref="H65" authorId="0" shapeId="0" xr:uid="{00000000-0006-0000-0700-00005D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Espset
3 stk Haltbakken
3 stk Stavnes
2 stk Follan</t>
        </r>
      </text>
    </comment>
    <comment ref="J65" authorId="0" shapeId="0" xr:uid="{00000000-0006-0000-0700-00005E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Folland</t>
        </r>
      </text>
    </comment>
    <comment ref="K65" authorId="0" shapeId="0" xr:uid="{00000000-0006-0000-0700-00005F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Espset
11 stk Haltbakken
4 stk Stavnes
4 stk Follan
</t>
        </r>
      </text>
    </comment>
    <comment ref="D66" authorId="0" shapeId="0" xr:uid="{00000000-0006-0000-0700-000060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Nygarn
0 stk Sandshamn
0 stk Norigarn
3 stk Sjyaplassen
0 stk Mettigarn
19 stk Søgarn
19 stk Høvika</t>
        </r>
      </text>
    </comment>
    <comment ref="F66" authorId="0" shapeId="0" xr:uid="{00000000-0006-0000-0700-00006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Nygarn
0 stk Sandshamn
0 stk Norigarn
1 stk Sjyaplassen
0 stk Mettigarn
8 stk Søgarn
14 stk Høvika</t>
        </r>
      </text>
    </comment>
    <comment ref="J66" authorId="0" shapeId="0" xr:uid="{00000000-0006-0000-0700-000062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Nygarn
0 stk Sandshamn
0 stk Norigarn
0 stk Sjyaplassen
0 stk Mettigarn
5 stk Søgarn
3 stk Høvika</t>
        </r>
      </text>
    </comment>
    <comment ref="K66" authorId="0" shapeId="0" xr:uid="{00000000-0006-0000-0700-000063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Nygarn
0 stk Sandshamn
0 stk Norigarn
0 stk Sjyaplassen
0 stk Mettigarn
5 stk Søgarn
3 stk Høvika</t>
        </r>
      </text>
    </comment>
    <comment ref="D67" authorId="0" shapeId="0" xr:uid="{00000000-0006-0000-0700-000064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Odemo
7 stk Lurvik
11 stk Rotøy</t>
        </r>
      </text>
    </comment>
    <comment ref="F67" authorId="0" shapeId="0" xr:uid="{00000000-0006-0000-0700-000065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Lurvik
8 stk Rotøy</t>
        </r>
      </text>
    </comment>
    <comment ref="H67" authorId="0" shapeId="0" xr:uid="{00000000-0006-0000-0700-000066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Lurvik
1 stk Rotøy</t>
        </r>
      </text>
    </comment>
    <comment ref="J67" authorId="0" shapeId="0" xr:uid="{00000000-0006-0000-0700-000067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Rotøy</t>
        </r>
      </text>
    </comment>
    <comment ref="K67" authorId="0" shapeId="0" xr:uid="{00000000-0006-0000-0700-000068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Lurvik
5 stk Rotøy</t>
        </r>
      </text>
    </comment>
    <comment ref="D68" authorId="0" shapeId="0" xr:uid="{00000000-0006-0000-0700-000069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9 stk Bergfall
8 stk Lindås
39 stk Ertvåg
4 stk Espvik
2 stk Dypvik
4 stk Sletta</t>
        </r>
      </text>
    </comment>
    <comment ref="F68" authorId="0" shapeId="0" xr:uid="{00000000-0006-0000-0700-00006A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5 stk Bergfall
4 stk Lindås
16 stk Ertvåg
2 stk Espvik
0 stk Dypvik
2 stk Sletta</t>
        </r>
      </text>
    </comment>
    <comment ref="H68" authorId="0" shapeId="0" xr:uid="{00000000-0006-0000-0700-00006B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2 stk Bergfall
1 stk Lindås
10 stk Ertvåg
1stk Espvik
0 stk Dypvik
0 stk Sletta</t>
        </r>
      </text>
    </comment>
    <comment ref="J68" authorId="0" shapeId="0" xr:uid="{00000000-0006-0000-0700-00006C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0 stk Bergfall
0 stk Lindås
18 stk Ertvåg
0 stk Espvik
0 stk Dypvik
0 stk Sletta
</t>
        </r>
      </text>
    </comment>
    <comment ref="K68" authorId="0" shapeId="0" xr:uid="{00000000-0006-0000-0700-00006D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2 stk Bergfall
1 stk Lindås
37 stk Ertvåg
1 stk Espvik
2 stk Dypvik
4 stk Sletta</t>
        </r>
      </text>
    </comment>
    <comment ref="D69" authorId="0" shapeId="0" xr:uid="{00000000-0006-0000-0700-00006E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eldre
1 1/2 åring</t>
        </r>
      </text>
    </comment>
    <comment ref="D70" authorId="0" shapeId="0" xr:uid="{00000000-0006-0000-0700-00006F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Myran
12 stk Innigarn</t>
        </r>
      </text>
    </comment>
    <comment ref="F70" authorId="0" shapeId="0" xr:uid="{00000000-0006-0000-0700-000070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Myran
7 stk Innigarn</t>
        </r>
      </text>
    </comment>
    <comment ref="H70" authorId="0" shapeId="0" xr:uid="{00000000-0006-0000-0700-000071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31 stk Myran
5 stk Innigarn</t>
        </r>
      </text>
    </comment>
    <comment ref="J70" authorId="0" shapeId="0" xr:uid="{00000000-0006-0000-0700-000072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Myran
1 stk Innigarn</t>
        </r>
      </text>
    </comment>
    <comment ref="K70" authorId="0" shapeId="0" xr:uid="{00000000-0006-0000-0700-00007300000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Myran
1 stk Innigarn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A12" authorId="0" shapeId="0" xr:uid="{C5E8394C-A61F-4329-A2C6-6439C491FBCF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Jan-Einar Gjerde
Anne-Grethe Winther</t>
        </r>
      </text>
    </comment>
    <comment ref="D12" authorId="0" shapeId="0" xr:uid="{28FED5E1-71BB-4727-844B-2E41F445BB5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Bradset
1 Gjestad</t>
        </r>
      </text>
    </comment>
    <comment ref="F12" authorId="0" shapeId="0" xr:uid="{24430B9D-4420-48DE-A12C-B0B62D966BC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Gjestad</t>
        </r>
      </text>
    </comment>
    <comment ref="J12" authorId="0" shapeId="0" xr:uid="{6476A39D-D548-462E-9451-8DE068FFBEB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Gjela (store bukker)
</t>
        </r>
      </text>
    </comment>
    <comment ref="P12" authorId="0" shapeId="0" xr:uid="{B33C8DAC-3B2F-4390-920D-E4314C2B8C7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Saltrø</t>
        </r>
      </text>
    </comment>
    <comment ref="Q12" authorId="0" shapeId="0" xr:uid="{40AC14B1-51C1-490B-9FFC-8CB7E94D564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Saltrø</t>
        </r>
      </text>
    </comment>
    <comment ref="A13" authorId="0" shapeId="0" xr:uid="{8AADDCBD-410F-44CA-A5DD-41C401F64A03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K. Lien</t>
        </r>
      </text>
    </comment>
    <comment ref="A14" authorId="0" shapeId="0" xr:uid="{BE1C1643-33C2-4566-9F57-E11930E093F4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Ove Ormbostad
Knut Arve Ertvåg</t>
        </r>
      </text>
    </comment>
    <comment ref="D14" authorId="0" shapeId="0" xr:uid="{5920AFB9-8FE0-476D-90E7-BA67190585D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Engvik
8 stk Løviken
6 stk Husby
4 stk Bukta
4 stk Myran</t>
        </r>
      </text>
    </comment>
    <comment ref="F14" authorId="0" shapeId="0" xr:uid="{E6C125AB-EDB2-46F3-915E-C0E29F0964D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Engvik
5 stk Løviken
4 stk Husby
3 stk Bukta
4 stk Myran</t>
        </r>
      </text>
    </comment>
    <comment ref="N14" authorId="0" shapeId="0" xr:uid="{AEF90239-3DDF-4EAB-8233-43949AAD4FA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Maridal</t>
        </r>
      </text>
    </comment>
    <comment ref="A15" authorId="0" shapeId="0" xr:uid="{C4FCDFE7-8E44-4C58-AE51-366F1DFEB67C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Rune Ormbostad</t>
        </r>
      </text>
    </comment>
    <comment ref="D15" authorId="0" shapeId="0" xr:uid="{8AC9C440-1456-4B28-A9FC-9A42098B39E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Bårdset
3 stk Almo Vest
4 stk Ålmo
11 stk Semundset</t>
        </r>
      </text>
    </comment>
    <comment ref="F15" authorId="0" shapeId="0" xr:uid="{D5A0E567-D4EE-4CEB-9D34-CF4CE86C59B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Bårdset
1 stk Almo Vest
2 stk Ålmo
5 stk Semundset</t>
        </r>
      </text>
    </comment>
    <comment ref="H15" authorId="0" shapeId="0" xr:uid="{CAB0DDDF-A573-489C-B12F-F1A98AE58B2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Ålmo</t>
        </r>
      </text>
    </comment>
    <comment ref="J15" authorId="0" shapeId="0" xr:uid="{5B3ED6B7-A064-43BB-AF79-EA0B082BE7E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Almo Vest
6 stk Ålmo
</t>
        </r>
      </text>
    </comment>
    <comment ref="N15" authorId="0" shapeId="0" xr:uid="{A3DF32FA-0799-4ABC-8B95-6DEC849153C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Bårdset
3 stk Ålmo Vest</t>
        </r>
      </text>
    </comment>
    <comment ref="A16" authorId="0" shapeId="0" xr:uid="{4DD7EAA9-F4D3-4DBF-B523-ABF9CB9346E3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Audun Folde</t>
        </r>
      </text>
    </comment>
    <comment ref="D16" authorId="0" shapeId="0" xr:uid="{6345F2BE-C7EF-4625-8326-7604400B37E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Haltbakken
3 stk Stavnes
3 stk Follan</t>
        </r>
      </text>
    </comment>
    <comment ref="F16" authorId="0" shapeId="0" xr:uid="{052E1E3C-A2D7-4B38-AF26-A260A520893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Haltbakken
3 stk Stavnes
2 stk Follan</t>
        </r>
      </text>
    </comment>
    <comment ref="H16" authorId="0" shapeId="0" xr:uid="{2EADDDFF-5B1C-4AF8-A56A-CD45DA3EE63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Stavnes
2 stk Follan</t>
        </r>
      </text>
    </comment>
    <comment ref="J16" authorId="0" shapeId="0" xr:uid="{A0640E54-C497-4967-9C05-2DA920C487F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Follan</t>
        </r>
      </text>
    </comment>
    <comment ref="K16" authorId="0" shapeId="0" xr:uid="{86C56F61-B80F-4D71-87BD-949D15EC734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Haltbakken
5 stk Follan</t>
        </r>
      </text>
    </comment>
    <comment ref="D17" authorId="0" shapeId="0" xr:uid="{59FA3A35-ADFB-4190-916B-AFE46466E86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Nygarn
1 stk Setervika
4 stk Vingsnes
4 stk Høvika</t>
        </r>
      </text>
    </comment>
    <comment ref="F17" authorId="0" shapeId="0" xr:uid="{19A9D189-4C9D-48E4-BEF0-0AC12F1222C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Nygarn
1 stk Setervika
4 stk Vingsnes
2 stk Høvika</t>
        </r>
      </text>
    </comment>
    <comment ref="A18" authorId="0" shapeId="0" xr:uid="{34BD186C-1BF8-49F3-9839-E4C0EA686504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Eines og Johs. Sundsby</t>
        </r>
      </text>
    </comment>
    <comment ref="D18" authorId="0" shapeId="0" xr:uid="{C99868DA-13F0-4489-85D2-3A5E503C0C5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Lurvik
2 stk Rotøy</t>
        </r>
      </text>
    </comment>
    <comment ref="F18" authorId="0" shapeId="0" xr:uid="{B1D555AE-3598-4601-AE69-40604CC5F50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Lurvik
</t>
        </r>
      </text>
    </comment>
    <comment ref="K18" authorId="0" shapeId="0" xr:uid="{787065B3-29D1-4BFE-B2D8-A32EE42B64A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Sletta
3 stk Giset</t>
        </r>
      </text>
    </comment>
    <comment ref="N18" authorId="0" shapeId="0" xr:uid="{B941D980-895E-44DC-972E-B49E6CB570A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Lurvika</t>
        </r>
      </text>
    </comment>
    <comment ref="A19" authorId="0" shapeId="0" xr:uid="{777E6D2C-E7E4-4772-B262-D631E16C2DBE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Torgeir Bergfald og Birger Ertvaag</t>
        </r>
      </text>
    </comment>
    <comment ref="D19" authorId="0" shapeId="0" xr:uid="{03C5AD03-CB3B-4AFD-8EA3-9B95E84728B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Bergfall
10 stk Ertvåg
1 stk Espvik
2 stk Sletta</t>
        </r>
      </text>
    </comment>
    <comment ref="F19" authorId="0" shapeId="0" xr:uid="{C7AFBF57-13BB-4AF8-BBD1-5511F343A70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Bergfall
7 stk Ertvåg
2 stk Sletta</t>
        </r>
      </text>
    </comment>
    <comment ref="J19" authorId="0" shapeId="0" xr:uid="{BDB2521A-170A-4AE6-92CE-DB704B77A01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Ertvåg
</t>
        </r>
      </text>
    </comment>
    <comment ref="K19" authorId="0" shapeId="0" xr:uid="{D78AE39A-BFB5-4155-80B4-87F1E507497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Bergfall
17 stk Ertvåg
</t>
        </r>
      </text>
    </comment>
    <comment ref="A20" authorId="0" shapeId="0" xr:uid="{0E10AF4A-7F34-4DE7-B4AF-3BD8C0381CCB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Pål Rune Vik</t>
        </r>
      </text>
    </comment>
    <comment ref="J20" authorId="0" shapeId="0" xr:uid="{DF09B9B4-D7E9-475E-B945-50FEAF6C257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Ånesdal</t>
        </r>
      </text>
    </comment>
    <comment ref="A21" authorId="0" shapeId="0" xr:uid="{E6EBF625-E05B-4E94-AA36-B3BFAFFE932A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 Hansen
Hallgeir Grønning
Jan Bjørge Aarset</t>
        </r>
      </text>
    </comment>
    <comment ref="D21" authorId="0" shapeId="0" xr:uid="{E0E65B31-B4F5-4CF5-8413-84A46314279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Vågosen
2 stk Myran
4 stk Skogset
5 stk Innigarn</t>
        </r>
      </text>
    </comment>
    <comment ref="F21" authorId="0" shapeId="0" xr:uid="{BACD3070-7D7A-4660-80D7-643F70766DE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Vågosen
1 stk Myran
2 stk Skogset
3 stk Innigarn</t>
        </r>
      </text>
    </comment>
    <comment ref="H21" authorId="0" shapeId="0" xr:uid="{6F2ABC8C-660C-4E95-A67D-CDEB0B90C1C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Myran
2 stk Skogset
2 stk Innigarn</t>
        </r>
      </text>
    </comment>
    <comment ref="K21" authorId="0" shapeId="0" xr:uid="{3ACECB5B-A5EF-4B8B-917C-FCDEE8D1AD5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Vågosen
1 stk Skogset
3 stk Innigarn</t>
        </r>
      </text>
    </comment>
    <comment ref="A36" authorId="0" shapeId="0" xr:uid="{DA2E3CE9-D948-4A04-A71B-AFC675C5881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D36" authorId="0" shapeId="0" xr:uid="{778C90D0-7A1C-47E6-9FFB-E7E5EB29646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Gjela
1 Bradset
1 Gjestad</t>
        </r>
      </text>
    </comment>
    <comment ref="A37" authorId="0" shapeId="0" xr:uid="{45772B49-43CD-464A-ADDE-E12EDE18BC8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38" authorId="0" shapeId="0" xr:uid="{4D6F2550-2769-4B34-89BF-8FBAB4B5348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D38" authorId="0" shapeId="0" xr:uid="{E1C5F13B-344E-456A-9FBE-BAEC6C4FECC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Maridal
0 stk Bugen
0 stk Strausvik
6 stk Vollan
2 stk Løviken
7 stk Husby
0 stk Jogarden
2 stk Marka
3 stk Bukta
0 stk Vikan
0 stk Myran
</t>
        </r>
      </text>
    </comment>
    <comment ref="F38" authorId="0" shapeId="0" xr:uid="{C4800513-3723-46BC-9D86-86E241F6C17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Maridal
0 stk Bugen
0 stk Strausvik
3 stk Vollan
2 stk Løkvik
5 stk Husby
0 stk Jogarden
2 stk Marka
2 stk Bukta
0 stk Vikan
0 stk Myran</t>
        </r>
      </text>
    </comment>
    <comment ref="H38" authorId="0" shapeId="0" xr:uid="{7057378A-3E2F-4A60-A8D8-4DB00B1B2A3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Husby
</t>
        </r>
      </text>
    </comment>
    <comment ref="K38" authorId="0" shapeId="0" xr:uid="{3D49DA99-92EB-4C6C-BF5D-3D928E6A433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Maridal
0 stk Bugen
0 stk Strausvik
4 stk Vollan
1 stk Løkvik
9 stk Husby
0 stk Jogarden
3 stk Marka
0 stk Bukta
0 stk Vikan
0 stk Myran</t>
        </r>
      </text>
    </comment>
    <comment ref="N38" authorId="0" shapeId="0" xr:uid="{253BFFC0-68F2-41DD-A5B3-0743C4EF2CB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Maridal</t>
        </r>
      </text>
    </comment>
    <comment ref="A39" authorId="0" shapeId="0" xr:uid="{73F1D43E-BEB8-4C06-A5C1-6B211C7C062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 Reidar Oldervik</t>
        </r>
      </text>
    </comment>
    <comment ref="D39" authorId="0" shapeId="0" xr:uid="{5584CF08-2676-4FCC-8970-67B3319DC9E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11 stk Semundset
5 stk Ålmo Øst
4 stk Ålmo Vest</t>
        </r>
      </text>
    </comment>
    <comment ref="F39" authorId="0" shapeId="0" xr:uid="{C6442398-BD0D-4E46-BC7B-249EE591B49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8 stk Semundset
2 stk Ålmo Øst
2 stk Ålmo Vest</t>
        </r>
      </text>
    </comment>
    <comment ref="H39" authorId="0" shapeId="0" xr:uid="{B725FA55-3715-4CE0-8BD3-322E60758C1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Semundset
2 stk Ålmo Øst
2 stk Ålmo Vest</t>
        </r>
      </text>
    </comment>
    <comment ref="J39" authorId="0" shapeId="0" xr:uid="{DD552760-D269-4435-B943-D9357F70675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8 stk Ålmo Øst
8 stk Ålmo Vest</t>
        </r>
      </text>
    </comment>
    <comment ref="A40" authorId="0" shapeId="0" xr:uid="{BB4A22BB-1EA5-4147-990B-21B1821D03B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Lars Folde</t>
        </r>
      </text>
    </comment>
    <comment ref="D40" authorId="0" shapeId="0" xr:uid="{331F86B7-9E9E-48D3-ACC3-3051C9DD934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6 stk Haltbakken
17 stk Stavnes
6 stk Follan</t>
        </r>
      </text>
    </comment>
    <comment ref="F40" authorId="0" shapeId="0" xr:uid="{0883AF4E-6621-45DA-9C49-B5FA5DC314B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Haltbakken
11 stk Stavnes
5 stk Follan</t>
        </r>
      </text>
    </comment>
    <comment ref="H40" authorId="0" shapeId="0" xr:uid="{31899EC1-558F-453F-AE6F-7AEE25ED8E3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Stavnes
2 stk Follan</t>
        </r>
      </text>
    </comment>
    <comment ref="J40" authorId="0" shapeId="0" xr:uid="{4FCF1293-D710-4AFD-978F-C242936BE48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Stavnes
4 stk Follan</t>
        </r>
      </text>
    </comment>
    <comment ref="A41" authorId="0" shapeId="0" xr:uid="{EB7583DD-13EE-4728-86FB-3CFF4117220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D41" authorId="0" shapeId="0" xr:uid="{7EE0DF4F-FAC4-42C7-8686-CEFF36AB581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20 stk Nygarn
3 stk Setervika
4 stk Norigarden
8 stk Søgarden
11 stk Vingsnes
4 stk Høvika</t>
        </r>
      </text>
    </comment>
    <comment ref="F41" authorId="0" shapeId="0" xr:uid="{3000332A-0BFD-46A4-932B-4FE64AEB3B8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11 stk Nygarn
2 stk Setervika
4 stk Norigarden
7 stk Søgarden
9 stk Vingsnes
2 stk Høvika</t>
        </r>
      </text>
    </comment>
    <comment ref="Q41" authorId="0" shapeId="0" xr:uid="{C34CE204-6FD1-4C43-91CF-4F888845E8A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Høvik</t>
        </r>
      </text>
    </comment>
    <comment ref="A42" authorId="0" shapeId="0" xr:uid="{EB75C63F-4FBC-4114-B2B0-7030C3A27CF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Frode Sundsby
Olav Eines</t>
        </r>
      </text>
    </comment>
    <comment ref="D42" authorId="0" shapeId="0" xr:uid="{CF4E2355-CB23-4385-8EA0-5E87FB27920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Lurvik
</t>
        </r>
      </text>
    </comment>
    <comment ref="F42" authorId="0" shapeId="0" xr:uid="{68B6DA4D-E783-4ACE-AF81-67D3560D72B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Lurvik
</t>
        </r>
      </text>
    </comment>
    <comment ref="K42" authorId="0" shapeId="0" xr:uid="{D926D68D-B64B-411A-877F-F4E4BB419C1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25 stk Lurvik
13 stk Rotøy
9 stk Giset
11 stk Sletta</t>
        </r>
      </text>
    </comment>
    <comment ref="S42" authorId="0" shapeId="0" xr:uid="{4BFE3005-1334-4F62-ABA5-3FB9EAF8CA9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elgku og 1 elgkalv  (Rotøya)</t>
        </r>
      </text>
    </comment>
    <comment ref="A43" authorId="0" shapeId="0" xr:uid="{4772BD52-6BA0-4162-B6A1-9FCA1A46F71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Torgeir Bergfald og Birger Ertvåg</t>
        </r>
      </text>
    </comment>
    <comment ref="D43" authorId="0" shapeId="0" xr:uid="{612335A1-03A9-4372-9EDC-194A717ED3B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6 stk Bergfall
32 stk Ertvåg
2 stk Espvik
0 stk Dypbug
4 stk Sletta
1 stk Lindås
3 stk Kroka</t>
        </r>
      </text>
    </comment>
    <comment ref="F43" authorId="0" shapeId="0" xr:uid="{3600313B-F923-4C6B-9DDE-D6EB26BAC1B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4 stk Bergfall
16 stk Ertvåg
1 stk Espvik
0 stk Dypbug
2 stk Sletta
0 stk Lindås
0 stk Kroka</t>
        </r>
      </text>
    </comment>
    <comment ref="H43" authorId="0" shapeId="0" xr:uid="{4A6350D0-E09E-44A2-8D78-4472EDA215B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1 stk Bergfall
8 stk Ertvåg
0 stk Espvik
0 stk Dypbug
1 stk Sletta
0 stk Lindås
0 stk Kroka</t>
        </r>
      </text>
    </comment>
    <comment ref="J43" authorId="0" shapeId="0" xr:uid="{98AAFBCB-3071-4E71-A104-276A1964AC7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0 stk Bergfall
17 stk Ertvåg
0 stk Espvik
0 stk Dypbug
0 stk Sletta
0 stk Lindås
0 stk Kroka</t>
        </r>
      </text>
    </comment>
    <comment ref="K43" authorId="0" shapeId="0" xr:uid="{1FFC6585-37E1-48CE-92EB-88D9EE3EB6A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7 stk Bergfall
53 stk Ertvåg
0 stk Espvik
0 stk Dypbug
0 stk Sletta
0 stk Lindås
0 stk Kroka</t>
        </r>
      </text>
    </comment>
    <comment ref="A44" authorId="0" shapeId="0" xr:uid="{41E01447-E197-4ED8-9349-C265062712E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45" authorId="0" shapeId="0" xr:uid="{D1BDDA1E-E123-4917-BDB7-19AFDE80969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Jostein Aarset</t>
        </r>
      </text>
    </comment>
    <comment ref="D45" authorId="0" shapeId="0" xr:uid="{BC3F3984-BF7B-4AD1-930E-0789F1579A8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Vågosen
9 stk Myran
3 stk Skogset
11 stk Innigarn</t>
        </r>
      </text>
    </comment>
    <comment ref="F45" authorId="0" shapeId="0" xr:uid="{5BF36CC8-E36B-41D2-93A9-66DB5E44825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Myran
1 stk Skogset
6 stk Innigarn</t>
        </r>
      </text>
    </comment>
    <comment ref="J45" authorId="0" shapeId="0" xr:uid="{859B1949-E91B-4DFB-9D9C-80E6295A8CD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Innigarn</t>
        </r>
      </text>
    </comment>
    <comment ref="K45" authorId="0" shapeId="0" xr:uid="{C4ABC9B7-5A93-47E4-8E2D-DEA3A8D7CB4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Skogset
2 stk Innigarn</t>
        </r>
      </text>
    </comment>
    <comment ref="A61" authorId="0" shapeId="0" xr:uid="{57EB95B2-7716-41F2-B906-E1FBA5D11AC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D61" authorId="0" shapeId="0" xr:uid="{6204B9A5-0736-479A-8DBF-8709B841385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Gjela
4 Bradset
5 Gjestad</t>
        </r>
      </text>
    </comment>
    <comment ref="F61" authorId="0" shapeId="0" xr:uid="{6F68171D-CF30-41BF-87EC-DBC8AEF2629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Gjela
4 Bradset
5 Gjestad</t>
        </r>
      </text>
    </comment>
    <comment ref="J61" authorId="0" shapeId="0" xr:uid="{DA6E854F-3D52-4CE1-9746-6F1AE523413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Gjela</t>
        </r>
      </text>
    </comment>
    <comment ref="N61" authorId="0" shapeId="0" xr:uid="{06DCEBA0-F020-44FC-B0C9-F872108AD42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Gjestad</t>
        </r>
      </text>
    </comment>
    <comment ref="A62" authorId="0" shapeId="0" xr:uid="{E0BC8899-F0D2-4924-B0DA-DE972C85F2B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D62" authorId="0" shapeId="0" xr:uid="{B4BDABBF-518A-4854-9836-8EC32D6D852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Olav-gården
7 stk Innigarden
2 stk Olvika
2 stk Ormbostad
1 stk Lia</t>
        </r>
      </text>
    </comment>
    <comment ref="F62" authorId="0" shapeId="0" xr:uid="{624FAB69-7A7E-433B-BB79-C089D36687F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Olav-gården
5 stk Innigarden
2 stk Olvika
0 stk Ormbostad
0 stk Lia</t>
        </r>
      </text>
    </comment>
    <comment ref="J62" authorId="0" shapeId="0" xr:uid="{14E51BC5-6ED2-422E-869E-D49032D8D75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Olav-gården
2 stk Innigarden
4 stk Olvika
3 stk Ormbostad
0 stk Lia</t>
        </r>
      </text>
    </comment>
    <comment ref="A63" authorId="0" shapeId="0" xr:uid="{51087DD6-4C84-47CB-95FB-5B1CE88E385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D63" authorId="0" shapeId="0" xr:uid="{33F20FC1-354A-488C-90CD-38F80FA1CB9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Maridal
0 stk Bugen
1 stk Engvik
0 stk Strausvik
0 stk Vollan
3 stk Løviken
8 stk Husby
0 stk Jogarden
15 stk Marka
0 stk Bukta
0 stk Vikan
0 stk Myran
</t>
        </r>
      </text>
    </comment>
    <comment ref="F63" authorId="0" shapeId="0" xr:uid="{C392D586-8578-4726-AA99-6FE830162D4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Maridal
0 stk Bugen
1 stk Engvik
0 stk Strausvik
0 stk Vollan
3 stk Løviken
5 stk Husby
0 stk Jogarden
7 stk Marka
0 stk Bukta
0 stk Vikan
0 stk Myran</t>
        </r>
      </text>
    </comment>
    <comment ref="H63" authorId="0" shapeId="0" xr:uid="{1010A300-565B-476C-B0AD-26179BB389D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Husby
</t>
        </r>
      </text>
    </comment>
    <comment ref="J63" authorId="0" shapeId="0" xr:uid="{875738F1-40E1-438C-9EE3-DA93A65B152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Husby</t>
        </r>
      </text>
    </comment>
    <comment ref="K63" authorId="0" shapeId="0" xr:uid="{16AD1007-C4D1-4CAE-B3ED-2DDA5574A77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Maridal
0 stk Bugen
0 stk Strausvik
4 stk Vollan
1 stk Løkvik
9 stk Husby
0 stk Jogarden
3 stk Marka
0 stk Bukta
0 stk Vikan
0 stk Myran</t>
        </r>
      </text>
    </comment>
    <comment ref="N63" authorId="0" shapeId="0" xr:uid="{77D0FA2F-366C-4D95-852E-0FC0FBE36CF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Bugen
2 stk Løvik
4 stk Jogarn</t>
        </r>
      </text>
    </comment>
    <comment ref="A64" authorId="0" shapeId="0" xr:uid="{0F6DA4D9-F560-42CA-A880-ADF01104ABC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Rune Ormbostad</t>
        </r>
      </text>
    </comment>
    <comment ref="D64" authorId="0" shapeId="0" xr:uid="{7DF65645-2667-4533-94C6-9F3A071076E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18 stk Semundset
3 stk Ålmo Øst
3 stk Ålmo Vest</t>
        </r>
      </text>
    </comment>
    <comment ref="F64" authorId="0" shapeId="0" xr:uid="{4FB4BC38-E576-41FC-96C5-62FDF8077F9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11 stk Semundset
</t>
        </r>
      </text>
    </comment>
    <comment ref="H64" authorId="0" shapeId="0" xr:uid="{8510D7DD-2670-4692-91F4-2CF274E60CA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Semundset
2 stk Ålmo Øst
2 stk Ålmo Vest</t>
        </r>
      </text>
    </comment>
    <comment ref="J64" authorId="0" shapeId="0" xr:uid="{3FD835B0-F69D-41B2-9411-BBF8EEBD14C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Ålmo Vest</t>
        </r>
      </text>
    </comment>
    <comment ref="A65" authorId="0" shapeId="0" xr:uid="{7E87D623-142E-45A0-A3F6-2E6DF24979C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Frode Stavnes</t>
        </r>
      </text>
    </comment>
    <comment ref="D65" authorId="0" shapeId="0" xr:uid="{4E1E4533-7552-4FBC-AD27-20D9125DA12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Haltbakken
15 stk Stavnes
21 stk Follan</t>
        </r>
      </text>
    </comment>
    <comment ref="F65" authorId="0" shapeId="0" xr:uid="{7454F2A7-D96A-4D8D-A9B1-C45AA4E6549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Haltbakken
9 stk Stavnes
12 stk Follan</t>
        </r>
      </text>
    </comment>
    <comment ref="H65" authorId="0" shapeId="0" xr:uid="{A1F5A46D-CF11-4DEF-8588-61FFEB4B9B6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5 stk Stavnes
5 stk Follan</t>
        </r>
      </text>
    </comment>
    <comment ref="J65" authorId="0" shapeId="0" xr:uid="{9BF81853-8B0A-4312-A2BC-FBA9E4FB365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Stavnes
8 stk Follan</t>
        </r>
      </text>
    </comment>
    <comment ref="A66" authorId="0" shapeId="0" xr:uid="{BDDF90AD-3153-43C4-8282-CDB7FE82354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D66" authorId="0" shapeId="0" xr:uid="{398A03D8-B008-487B-B257-C9CDD7CBA2A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18 stk Nygarn
1 stk Setervika
8 stk Norigarden
8 stk Søgarden
7 stk Vingsnes
6 stk Høvika</t>
        </r>
      </text>
    </comment>
    <comment ref="F66" authorId="0" shapeId="0" xr:uid="{6E429D32-BBD5-4881-89A0-C8E66BC5834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15 stk Nygarn
0 stk Setervika
7 stk Norigarden
7 stk Søgarden
6 stk Vingsnes
3 stk Høvika</t>
        </r>
      </text>
    </comment>
    <comment ref="K66" authorId="0" shapeId="0" xr:uid="{E2E9B3E0-3284-424B-AE94-C5C5932E123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Norigarden
2 stk Søgarden
</t>
        </r>
      </text>
    </comment>
    <comment ref="Q66" authorId="0" shapeId="0" xr:uid="{BB4FA255-EACA-4E6C-ADD1-11F3DFE06C7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Høvik</t>
        </r>
      </text>
    </comment>
    <comment ref="A67" authorId="0" shapeId="0" xr:uid="{61CB6E41-ADDB-4300-AE76-255C0722B5E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Johs Sundsby
Olav Eines</t>
        </r>
      </text>
    </comment>
    <comment ref="D67" authorId="0" shapeId="0" xr:uid="{6F25DB16-F779-4B4E-81A9-640D17D432C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9 stk Rotøy
2 stk Giset</t>
        </r>
      </text>
    </comment>
    <comment ref="F67" authorId="0" shapeId="0" xr:uid="{6C28CD44-7143-4CF2-9233-ED265E52B4D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Giset
7 stk Rotøy</t>
        </r>
      </text>
    </comment>
    <comment ref="H67" authorId="0" shapeId="0" xr:uid="{1078AF4E-5B49-480C-BBE5-3492B6F21ED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Lurvik
1 stk Rotøy</t>
        </r>
      </text>
    </comment>
    <comment ref="J67" authorId="0" shapeId="0" xr:uid="{BBFABAB8-8356-4762-B400-61994AC3B03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2 stk Rotøy</t>
        </r>
      </text>
    </comment>
    <comment ref="K67" authorId="0" shapeId="0" xr:uid="{F32B1B3F-A120-4898-AB01-2B38E929CA9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39 stk Lurvik
19 stk Rotøy
4 stk Giset
6 stk Sletta
3 stk Bugen</t>
        </r>
      </text>
    </comment>
    <comment ref="A68" authorId="0" shapeId="0" xr:uid="{0D7F515C-42C0-4CC0-9F23-28F05D8D60E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Torgeir Bergfald og Birger Ertvåg</t>
        </r>
      </text>
    </comment>
    <comment ref="D68" authorId="0" shapeId="0" xr:uid="{BDCD0624-9DC0-4DE5-9DC0-FE393188CE4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10 stk Bergfall
20 stk Ertvåg
1 stk Espvik
0 stk Dypbug
2 stk Sletta
12 stk Lindås
0 stk Kroka</t>
        </r>
      </text>
    </comment>
    <comment ref="F68" authorId="0" shapeId="0" xr:uid="{A52427A1-53C9-4C7A-ADB7-F69AEB977E3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3 stk Bergfall
8 stk Ertvåg
0 stk Espvik
0 stk Dypbug
1 stk Sletta
6 stk Lindås
0 stk Kroka</t>
        </r>
      </text>
    </comment>
    <comment ref="H68" authorId="0" shapeId="0" xr:uid="{82B873FA-3EEA-47A1-867B-FCDFEC77549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1 stk Bergfall
5 stk Ertvåg
0 stk Espvik
0 stk Dypbug
0 stk Sletta
2 stk Lindås
0 stk Kroka</t>
        </r>
      </text>
    </comment>
    <comment ref="J68" authorId="0" shapeId="0" xr:uid="{EFDC4DB1-3FA9-49AA-AC66-7386A25741E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1 stk Bergfall
17 stk Ertvåg
0 stk Espvik
0 stk Dypbug
0 stk Sletta
2 stk Lindås
0 stk Kroka</t>
        </r>
      </text>
    </comment>
    <comment ref="K68" authorId="0" shapeId="0" xr:uid="{6BA4AFD9-80BD-411E-9DDB-C405E4A67BD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0 stk Eines
5 stk Bergfall
16 stk Ertvåg
0 stk Espvik
0 stk Dypbug
3 stk Sletta
5 stk Lindås
0 stk Kroka</t>
        </r>
      </text>
    </comment>
    <comment ref="A69" authorId="0" shapeId="0" xr:uid="{12339298-337C-4316-8FD5-0F7C80E5BD0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D69" authorId="0" shapeId="0" xr:uid="{D9017009-6EC5-4E2F-98DD-FCA659A1B99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Øygarden</t>
        </r>
      </text>
    </comment>
    <comment ref="F69" authorId="0" shapeId="0" xr:uid="{BC9C3F66-4D19-4D0F-A66A-A48677C6343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Øygarden</t>
        </r>
      </text>
    </comment>
    <comment ref="J69" authorId="0" shapeId="0" xr:uid="{8B95E020-7101-4128-BA9D-3F5FC4A4764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Ånes</t>
        </r>
      </text>
    </comment>
    <comment ref="A70" authorId="0" shapeId="0" xr:uid="{9B246F7F-C80E-4529-9B71-8DD74D864D6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Jan Hansen</t>
        </r>
      </text>
    </comment>
    <comment ref="D70" authorId="0" shapeId="0" xr:uid="{7E0B90BD-3D96-40BA-8BFB-A2B69D3C8E9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3 stk Vågosen
8 stk Myran
10 stk Skogset
15 stk Innigarn</t>
        </r>
      </text>
    </comment>
    <comment ref="F70" authorId="0" shapeId="0" xr:uid="{FE412B75-1B0C-4C84-B0E7-0647D223742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4 stk Myran
4 stk Skogset
6 stk Innigarn</t>
        </r>
      </text>
    </comment>
    <comment ref="H70" authorId="0" shapeId="0" xr:uid="{D6CAC111-5E41-4BDE-B51C-4EF43C39E12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Skogset</t>
        </r>
      </text>
    </comment>
    <comment ref="J70" authorId="0" shapeId="0" xr:uid="{6C5A7B95-3DEE-4F29-B64A-9508FA1C8DC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Innigarn
2 stk Myran</t>
        </r>
      </text>
    </comment>
    <comment ref="K70" authorId="0" shapeId="0" xr:uid="{DE4D0BF6-31AC-40DD-A2AC-761780407AB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1 stk Skogset
2 stk Innigarn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A12" authorId="0" shapeId="0" xr:uid="{F6D2A45E-BDD2-4893-B0EE-0063B7085DC8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Jan-Einar Gjerde
Anne-Grethe Winther</t>
        </r>
      </text>
    </comment>
    <comment ref="A13" authorId="0" shapeId="0" xr:uid="{EFC0E6FD-8BC9-4095-BECA-6127B4863DEA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K. Lien</t>
        </r>
      </text>
    </comment>
    <comment ref="A14" authorId="0" shapeId="0" xr:uid="{C7F83D4D-2E46-4C6B-A333-A215E8510D11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Ove Ormbostad
Knut Arve Ertvåg</t>
        </r>
      </text>
    </comment>
    <comment ref="A15" authorId="0" shapeId="0" xr:uid="{EBABCDD1-6585-461D-9FB5-14575A020468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Rune Ormbostad</t>
        </r>
      </text>
    </comment>
    <comment ref="A16" authorId="0" shapeId="0" xr:uid="{A15332ED-6EDD-4CE9-99AC-9F0BA1DBE3AB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Frode Stavnes</t>
        </r>
      </text>
    </comment>
    <comment ref="A17" authorId="0" shapeId="0" xr:uid="{D0AD1EB1-E2C8-4190-B9D2-1C7CB24A2AF5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Åge Gjerde</t>
        </r>
      </text>
    </comment>
    <comment ref="A18" authorId="0" shapeId="0" xr:uid="{12E3492E-0402-478E-BCA2-C437C47E33EA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Eines og Johs. Sundsby</t>
        </r>
      </text>
    </comment>
    <comment ref="A19" authorId="0" shapeId="0" xr:uid="{2BC71F8C-6DC9-4A95-A094-BBDC9FD711D5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Birger og Reidun Ertvaag</t>
        </r>
      </text>
    </comment>
    <comment ref="A20" authorId="0" shapeId="0" xr:uid="{49CDF51A-83C4-462C-B625-04E5596FAF9A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Pål Rune Vik</t>
        </r>
      </text>
    </comment>
    <comment ref="A21" authorId="0" shapeId="0" xr:uid="{9F17B9E6-B807-421B-B550-66494271B2CF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 Bjørge Aarset</t>
        </r>
      </text>
    </comment>
    <comment ref="A36" authorId="0" shapeId="0" xr:uid="{CFB941E1-F4D1-4B8F-B3C8-FFCC41255D3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A37" authorId="0" shapeId="0" xr:uid="{544B7FA5-5774-4477-A9CD-080369A0488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38" authorId="0" shapeId="0" xr:uid="{EEF97E6D-F636-47D3-B4FA-E6B0094C07D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A39" authorId="0" shapeId="0" xr:uid="{8CE76536-6C53-4D01-92FF-7C30DCE9A20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 Reidar Oldervik</t>
        </r>
      </text>
    </comment>
    <comment ref="A40" authorId="0" shapeId="0" xr:uid="{42D473D9-FB9D-415A-8EDF-241B6EA0E8A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Ivar Jonny Espset</t>
        </r>
      </text>
    </comment>
    <comment ref="A41" authorId="0" shapeId="0" xr:uid="{6BCEBDD5-BFBB-4157-B26F-9D04208FD91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A42" authorId="0" shapeId="0" xr:uid="{4B012F8A-0EAF-4334-B0D3-79AF841A765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Utført 9 april
Johs Sundsby
Olav Eines</t>
        </r>
      </text>
    </comment>
    <comment ref="A43" authorId="0" shapeId="0" xr:uid="{691480F6-1161-49BA-A507-C7CA71A938F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Torgeir Bergfald og Birger Ertvåg</t>
        </r>
      </text>
    </comment>
    <comment ref="A44" authorId="0" shapeId="0" xr:uid="{2E562321-E0C1-4807-B2D3-037B87CC3C7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45" authorId="0" shapeId="0" xr:uid="{EBF2B21E-EF71-4FAF-B37A-8CF98191909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Jostein Aarset</t>
        </r>
      </text>
    </comment>
    <comment ref="A61" authorId="0" shapeId="0" xr:uid="{35EEA662-25D9-48F0-8C09-8C753D232AE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A62" authorId="0" shapeId="0" xr:uid="{8DE3651C-AFB0-436A-BEF4-44AB16BAFD5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63" authorId="0" shapeId="0" xr:uid="{D62372FA-2B49-43EF-92C4-70ABB5724D9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A64" authorId="0" shapeId="0" xr:uid="{C19CBF98-EF12-455E-BF47-04875D3C728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Rune Ormbostad</t>
        </r>
      </text>
    </comment>
    <comment ref="A65" authorId="0" shapeId="0" xr:uid="{F283D174-510C-4C3D-BF94-DDF47E256AA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Ivar Jonny og Oliver Espset</t>
        </r>
      </text>
    </comment>
    <comment ref="A66" authorId="0" shapeId="0" xr:uid="{17B8038E-F2AC-456D-A0EF-CF3ECEBCFA6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A67" authorId="0" shapeId="0" xr:uid="{2E5941AF-A371-4F67-8426-0FDF33DAF56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Johs Sundsby
Olav Eines</t>
        </r>
      </text>
    </comment>
    <comment ref="A68" authorId="0" shapeId="0" xr:uid="{61267ED6-2D7F-4A80-ADE4-E00230AB651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Reidun og Birger Ertvåg</t>
        </r>
      </text>
    </comment>
    <comment ref="A69" authorId="0" shapeId="0" xr:uid="{7038819B-3945-4FCE-96C4-443F6914712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70" authorId="0" shapeId="0" xr:uid="{9738C5C9-97A6-4AAF-8FE9-D118874988B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A12" authorId="0" shapeId="0" xr:uid="{A965BCD0-A482-438B-A1E3-D200027C4DAD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Jan-Einar Gjerde
Anne-Grethe Winther</t>
        </r>
      </text>
    </comment>
    <comment ref="A13" authorId="0" shapeId="0" xr:uid="{C31AA5E1-C46D-4EBD-A5EE-BE473B81DFD6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K. Lien</t>
        </r>
      </text>
    </comment>
    <comment ref="A14" authorId="0" shapeId="0" xr:uid="{DF84F114-24D3-469C-95F6-9A4A64600AC5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Ove Ormbostad
Knut Arve Ertvåg</t>
        </r>
      </text>
    </comment>
    <comment ref="A15" authorId="0" shapeId="0" xr:uid="{7D96F84B-ECEA-43EC-AA6B-74526A62D718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Rune Ormbostad</t>
        </r>
      </text>
    </comment>
    <comment ref="A16" authorId="0" shapeId="0" xr:uid="{12C6549D-3130-4E66-9A25-4B6BCA817A37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Frode Stavnes</t>
        </r>
      </text>
    </comment>
    <comment ref="A17" authorId="0" shapeId="0" xr:uid="{99966F76-1867-409B-A4F3-066C28DBE41B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Åge Gjerde</t>
        </r>
      </text>
    </comment>
    <comment ref="A18" authorId="0" shapeId="0" xr:uid="{63D52D05-8956-48DF-866A-F8C0E0F2B876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Eines og Johs. Sundsby</t>
        </r>
      </text>
    </comment>
    <comment ref="A19" authorId="0" shapeId="0" xr:uid="{15032BF7-2CA3-42E4-971E-0DD4410FD489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Birger og Reidun Ertvaag</t>
        </r>
      </text>
    </comment>
    <comment ref="A20" authorId="0" shapeId="0" xr:uid="{B247EFED-7068-46C6-AA4D-E41B0ADAE4E4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Pål Rune Vik</t>
        </r>
      </text>
    </comment>
    <comment ref="A21" authorId="0" shapeId="0" xr:uid="{1EECA2B8-F02B-4C6F-A534-C05AB3F84128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 Bjørge Aarset</t>
        </r>
      </text>
    </comment>
    <comment ref="A36" authorId="0" shapeId="0" xr:uid="{16B07B04-0187-4E17-A358-31137372D72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A37" authorId="0" shapeId="0" xr:uid="{25AFEF50-B54A-4BC2-A390-A70A4A16C290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38" authorId="0" shapeId="0" xr:uid="{45CEC8A3-E5C1-45C2-9BEE-C6DB03F9E28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A39" authorId="0" shapeId="0" xr:uid="{171B73D0-08FC-4B87-B578-5071B1A19064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 Reidar Oldervik</t>
        </r>
      </text>
    </comment>
    <comment ref="A40" authorId="0" shapeId="0" xr:uid="{90F2D064-17EA-42A8-A11D-CE48ADD86A1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Ivar Jonny Espset</t>
        </r>
      </text>
    </comment>
    <comment ref="A41" authorId="0" shapeId="0" xr:uid="{CCFD8EBA-412E-4173-ABF5-426B7B86B0B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A42" authorId="0" shapeId="0" xr:uid="{E6A73A0F-BD80-4A62-BA3D-7AFE8970821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Utført 9 april
Johs Sundsby
Olav Eines</t>
        </r>
      </text>
    </comment>
    <comment ref="A43" authorId="0" shapeId="0" xr:uid="{0393BED5-A920-4F59-B62B-64AF0FB6B19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Torgeir Bergfald og Birger Ertvåg</t>
        </r>
      </text>
    </comment>
    <comment ref="A44" authorId="0" shapeId="0" xr:uid="{BCDB4D58-0F7F-401F-B0B3-8A34F0E0964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45" authorId="0" shapeId="0" xr:uid="{18B20F52-D9A9-44E8-A415-A0FEB4F8C8F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Jostein Aarset</t>
        </r>
      </text>
    </comment>
    <comment ref="A61" authorId="0" shapeId="0" xr:uid="{F9645E4A-3F00-4AAA-AC1D-96A399D8F4E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A62" authorId="0" shapeId="0" xr:uid="{13DD32D3-FF56-4C5B-B068-25C6241DFE0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63" authorId="0" shapeId="0" xr:uid="{CC9DEC4F-AA53-4725-AA3B-F794F9AB401B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A64" authorId="0" shapeId="0" xr:uid="{1DD14AD2-5F63-45EF-BD97-964D48A0BD6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Rune Ormbostad</t>
        </r>
      </text>
    </comment>
    <comment ref="A65" authorId="0" shapeId="0" xr:uid="{753309DB-B7AB-4BD5-828C-DB4E4015F1A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Ivar Jonny og Oliver Espset</t>
        </r>
      </text>
    </comment>
    <comment ref="A66" authorId="0" shapeId="0" xr:uid="{C671A743-DFC0-41D9-97CA-0D7B50F8B50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A67" authorId="0" shapeId="0" xr:uid="{ECB70AE9-BE82-4138-A7F7-BEEE9EF3740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Johs Sundsby
Olav Eines</t>
        </r>
      </text>
    </comment>
    <comment ref="A68" authorId="0" shapeId="0" xr:uid="{E4BAB563-F1DE-433F-BCD9-18B2482080E2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Reidun og Birger Ertvåg</t>
        </r>
      </text>
    </comment>
    <comment ref="A69" authorId="0" shapeId="0" xr:uid="{B605FE94-8454-4DF9-A9E4-799D3DB47606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70" authorId="0" shapeId="0" xr:uid="{606FE6B9-76C5-414D-A0D2-E3630B3D11C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A12" authorId="0" shapeId="0" xr:uid="{10CBBBAC-B2B0-4B0D-8EE6-3CB6FA432D6D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Jan-Einar Gjerde
Anne-Grethe Winther</t>
        </r>
      </text>
    </comment>
    <comment ref="A13" authorId="0" shapeId="0" xr:uid="{88887275-0AB9-4EF9-91F7-2BB59858BCB4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K. Lien</t>
        </r>
      </text>
    </comment>
    <comment ref="A14" authorId="0" shapeId="0" xr:uid="{2A4D0F03-8CF1-4428-B05A-63A230202F53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Ove Ormbostad
Knut Arve Ertvåg</t>
        </r>
      </text>
    </comment>
    <comment ref="A15" authorId="0" shapeId="0" xr:uid="{B64154B3-264B-4F92-93E9-2866C3F56735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Rune Ormbostad</t>
        </r>
      </text>
    </comment>
    <comment ref="A16" authorId="0" shapeId="0" xr:uid="{43E5343E-C0BD-4C60-AD01-6CEC853DE647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Frode Stavnes</t>
        </r>
      </text>
    </comment>
    <comment ref="A17" authorId="0" shapeId="0" xr:uid="{7C8C10F9-A3B9-45B8-9A54-034074D3E676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Åge Gjerde</t>
        </r>
      </text>
    </comment>
    <comment ref="A18" authorId="0" shapeId="0" xr:uid="{EFA485FA-025D-42A6-A1A6-F622B3C94C4C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Olav Eines og Johs. Sundsby</t>
        </r>
      </text>
    </comment>
    <comment ref="A19" authorId="0" shapeId="0" xr:uid="{9BAF7673-1E28-4AA7-B35B-D3F64B1607FD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Birger og Reidun Ertvaag</t>
        </r>
      </text>
    </comment>
    <comment ref="A20" authorId="0" shapeId="0" xr:uid="{E37D7DD0-5F9D-4554-A456-A60401AF6771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Pål Rune Vik</t>
        </r>
      </text>
    </comment>
    <comment ref="A21" authorId="0" shapeId="0" xr:uid="{2EC61C9C-7B88-46F2-BCBC-DCF185BAE34F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Jan Bjørge Aarset</t>
        </r>
      </text>
    </comment>
    <comment ref="A36" authorId="0" shapeId="0" xr:uid="{9C3851A1-BC94-4E94-8311-CE465376C1B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A37" authorId="0" shapeId="0" xr:uid="{8CE1996C-3D17-4857-AC2D-05AF1171A30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38" authorId="0" shapeId="0" xr:uid="{380566D2-675A-481B-B3BD-6581BF318241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Vidar Råket</t>
        </r>
      </text>
    </comment>
    <comment ref="A39" authorId="0" shapeId="0" xr:uid="{6BCBDDF0-FB32-4D1D-AAF1-D7845A1AD88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 Reidar Oldervik</t>
        </r>
      </text>
    </comment>
    <comment ref="A40" authorId="0" shapeId="0" xr:uid="{5FD3EEA8-0451-45AC-965D-3F56377522B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Ivar Jonny Espset</t>
        </r>
      </text>
    </comment>
    <comment ref="A41" authorId="0" shapeId="0" xr:uid="{273F03E6-23BF-4B52-87F6-C9F0A9C75507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A42" authorId="0" shapeId="0" xr:uid="{0E0C20AB-00C4-45ED-B9A2-45176B845F1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Utført 9 april
Johs Sundsby
Olav Eines</t>
        </r>
      </text>
    </comment>
    <comment ref="A43" authorId="0" shapeId="0" xr:uid="{577B432A-5BF5-4D2A-9594-2CAA071B8DB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Torgeir Bergfald og Birger Ertvåg</t>
        </r>
      </text>
    </comment>
    <comment ref="A44" authorId="0" shapeId="0" xr:uid="{49741139-F3CA-49BF-AA2C-97A97D42C085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45" authorId="0" shapeId="0" xr:uid="{8200219D-A3EF-46C8-84BB-6321AD5BF06E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Jostein Aarset</t>
        </r>
      </text>
    </comment>
    <comment ref="A61" authorId="0" shapeId="0" xr:uid="{8DD7A3E5-E024-42CB-93F4-96DE2C67C2A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Anne-Grethe</t>
        </r>
      </text>
    </comment>
    <comment ref="A62" authorId="0" shapeId="0" xr:uid="{24BA63B3-4060-49CC-A817-EAD2022ECE1F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Olav Lien
</t>
        </r>
      </text>
    </comment>
    <comment ref="A63" authorId="0" shapeId="0" xr:uid="{F3ECC262-547F-4431-BC37-8EE19A86501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Ove Ormbostad
Knut Arve Ertvåg</t>
        </r>
      </text>
    </comment>
    <comment ref="A64" authorId="0" shapeId="0" xr:uid="{17E949A4-C986-4791-AB11-78EFE3DD51FD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Rune Ormbostad</t>
        </r>
      </text>
    </comment>
    <comment ref="A65" authorId="0" shapeId="0" xr:uid="{0CFB6D79-8386-476A-9980-04969F0A9D53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Ivar Jonny og Oliver Espset</t>
        </r>
      </text>
    </comment>
    <comment ref="A66" authorId="0" shapeId="0" xr:uid="{8FEC070E-CFFE-4516-8855-9F80F2B2D83C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Åge Gjerde</t>
        </r>
      </text>
    </comment>
    <comment ref="A67" authorId="0" shapeId="0" xr:uid="{7F2C38DC-60AE-4CE9-928C-C6541E50BDF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Johs Sundsby
Olav Eines</t>
        </r>
      </text>
    </comment>
    <comment ref="A68" authorId="0" shapeId="0" xr:uid="{7F31B946-D59C-4A2E-9C06-25518A07483A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Reidun og Birger Ertvåg</t>
        </r>
      </text>
    </comment>
    <comment ref="A69" authorId="0" shapeId="0" xr:uid="{CBDFE968-C4E0-4FC1-A014-3BE430351498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Pål Rune Vik</t>
        </r>
      </text>
    </comment>
    <comment ref="A70" authorId="0" shapeId="0" xr:uid="{A69F8918-EB92-49B0-B349-3DF5B0EC55A9}">
      <text>
        <r>
          <rPr>
            <b/>
            <sz val="9"/>
            <color indexed="81"/>
            <rFont val="Tahoma"/>
            <charset val="1"/>
          </rPr>
          <t>Jan Einar Gjerde:</t>
        </r>
        <r>
          <rPr>
            <sz val="9"/>
            <color indexed="81"/>
            <rFont val="Tahoma"/>
            <charset val="1"/>
          </rPr>
          <t xml:space="preserve">
Hallgeir Grønning
</t>
        </r>
      </text>
    </comment>
  </commentList>
</comments>
</file>

<file path=xl/sharedStrings.xml><?xml version="1.0" encoding="utf-8"?>
<sst xmlns="http://schemas.openxmlformats.org/spreadsheetml/2006/main" count="1382" uniqueCount="197">
  <si>
    <t xml:space="preserve">Registreringsskjema - Innmarkstelling hjort </t>
  </si>
  <si>
    <t>Tellingene ble utført på kveldstid av flere lag, tidspunkt varierer noe.</t>
  </si>
  <si>
    <t>Kommune:</t>
  </si>
  <si>
    <t>Aure</t>
  </si>
  <si>
    <t>Vald:</t>
  </si>
  <si>
    <t>Ertvågøya viltforvaltningslag</t>
  </si>
  <si>
    <t>Kjørerute:</t>
  </si>
  <si>
    <t>Hele Ertvågøya</t>
  </si>
  <si>
    <t>Dato / År: 15.04.2008</t>
  </si>
  <si>
    <t>Værforhold:</t>
  </si>
  <si>
    <t>Klart:</t>
  </si>
  <si>
    <t>X</t>
  </si>
  <si>
    <t>Overskya:</t>
  </si>
  <si>
    <t>Vind:</t>
  </si>
  <si>
    <t>Regn:</t>
  </si>
  <si>
    <t>Snø:</t>
  </si>
  <si>
    <t>Temp:</t>
  </si>
  <si>
    <t>varierer noe</t>
  </si>
  <si>
    <t>Lokalitet</t>
  </si>
  <si>
    <t>Tidspunkt</t>
  </si>
  <si>
    <t>Kolle</t>
  </si>
  <si>
    <t>Kalv</t>
  </si>
  <si>
    <t>Spissbukk</t>
  </si>
  <si>
    <t>Bukk</t>
  </si>
  <si>
    <t>Ukjent</t>
  </si>
  <si>
    <t>Sum</t>
  </si>
  <si>
    <t>Kommentar</t>
  </si>
  <si>
    <t>Bårdset-Ålmo-Berget</t>
  </si>
  <si>
    <t>Gjela-Bratset</t>
  </si>
  <si>
    <t>Bergfald-Mjosundet</t>
  </si>
  <si>
    <t>Husby-Hisåsen-Stavnes</t>
  </si>
  <si>
    <t>Folde- Semundset</t>
  </si>
  <si>
    <t>Fuggelvåg-Ormbostad-Lia</t>
  </si>
  <si>
    <t>Høvik-Vingsnes</t>
  </si>
  <si>
    <t>Rotøya-Giset-Sundsby</t>
  </si>
  <si>
    <t>SUM</t>
  </si>
  <si>
    <t>Instruks for utfylling av Registreringsskjema - Innmarkstelling hjort</t>
  </si>
  <si>
    <r>
      <rPr>
        <b/>
        <sz val="12"/>
        <color indexed="8"/>
        <rFont val="Trebuchet MS"/>
        <family val="2"/>
      </rPr>
      <t>Kommune:</t>
    </r>
    <r>
      <rPr>
        <sz val="12"/>
        <color indexed="8"/>
        <rFont val="Trebuchet MS"/>
        <family val="2"/>
      </rPr>
      <t xml:space="preserve"> Navn på kommune.</t>
    </r>
  </si>
  <si>
    <r>
      <rPr>
        <b/>
        <sz val="12"/>
        <color indexed="8"/>
        <rFont val="Trebuchet MS"/>
        <family val="2"/>
      </rPr>
      <t>Vald:</t>
    </r>
    <r>
      <rPr>
        <sz val="12"/>
        <color indexed="8"/>
        <rFont val="Trebuchet MS"/>
        <family val="2"/>
      </rPr>
      <t xml:space="preserve"> Navn på valdet.</t>
    </r>
  </si>
  <si>
    <r>
      <rPr>
        <b/>
        <sz val="12"/>
        <color indexed="8"/>
        <rFont val="Trebuchet MS"/>
        <family val="2"/>
      </rPr>
      <t>Kjørerute:</t>
    </r>
    <r>
      <rPr>
        <sz val="12"/>
        <color indexed="8"/>
        <rFont val="Trebuchet MS"/>
        <family val="2"/>
      </rPr>
      <t xml:space="preserve"> Strekningen som er kjørt (lokalitet a - x) og antall kilometer.</t>
    </r>
  </si>
  <si>
    <r>
      <rPr>
        <b/>
        <sz val="12"/>
        <color indexed="8"/>
        <rFont val="Trebuchet MS"/>
        <family val="2"/>
      </rPr>
      <t>Dato / År:</t>
    </r>
    <r>
      <rPr>
        <sz val="12"/>
        <color indexed="8"/>
        <rFont val="Trebuchet MS"/>
        <family val="2"/>
      </rPr>
      <t xml:space="preserve"> Dag, måned og årstall.</t>
    </r>
  </si>
  <si>
    <r>
      <rPr>
        <b/>
        <sz val="12"/>
        <color indexed="8"/>
        <rFont val="Trebuchet MS"/>
        <family val="2"/>
      </rPr>
      <t>Værforhold:</t>
    </r>
    <r>
      <rPr>
        <sz val="12"/>
        <color indexed="8"/>
        <rFont val="Trebuchet MS"/>
        <family val="2"/>
      </rPr>
      <t xml:space="preserve"> Kryss av for type vær; klart eller overskya, regn- eller snøvær. Notér ca. vindstyrke og temperatur. </t>
    </r>
  </si>
  <si>
    <r>
      <rPr>
        <b/>
        <sz val="12"/>
        <color indexed="8"/>
        <rFont val="Trebuchet MS"/>
        <family val="2"/>
      </rPr>
      <t>Lokalitet:</t>
    </r>
    <r>
      <rPr>
        <sz val="12"/>
        <color indexed="8"/>
        <rFont val="Trebuchet MS"/>
        <family val="2"/>
      </rPr>
      <t xml:space="preserve"> Gardsnavn, lokalt stedsnavn.</t>
    </r>
  </si>
  <si>
    <r>
      <rPr>
        <b/>
        <sz val="12"/>
        <color indexed="8"/>
        <rFont val="Trebuchet MS"/>
        <family val="2"/>
      </rPr>
      <t>Tidspunkt:</t>
    </r>
    <r>
      <rPr>
        <sz val="12"/>
        <color indexed="8"/>
        <rFont val="Trebuchet MS"/>
        <family val="2"/>
      </rPr>
      <t xml:space="preserve"> Klokkeslett for observasjon på lokalitet.</t>
    </r>
  </si>
  <si>
    <r>
      <rPr>
        <b/>
        <sz val="12"/>
        <color indexed="8"/>
        <rFont val="Trebuchet MS"/>
        <family val="2"/>
      </rPr>
      <t>Kolle, Kalv, Spissbukk, Bukk, Ukjent:</t>
    </r>
    <r>
      <rPr>
        <sz val="12"/>
        <color indexed="8"/>
        <rFont val="Trebuchet MS"/>
        <family val="2"/>
      </rPr>
      <t xml:space="preserve"> Notér anatall dyr sett fordelt på kategori.</t>
    </r>
  </si>
  <si>
    <r>
      <rPr>
        <b/>
        <sz val="12"/>
        <color indexed="8"/>
        <rFont val="Trebuchet MS"/>
        <family val="2"/>
      </rPr>
      <t>Kommentar:</t>
    </r>
    <r>
      <rPr>
        <sz val="12"/>
        <color indexed="8"/>
        <rFont val="Trebuchet MS"/>
        <family val="2"/>
      </rPr>
      <t xml:space="preserve"> Kommentarer til den enkelte lokalitet. Notér spesielt merka dyr.</t>
    </r>
  </si>
  <si>
    <r>
      <rPr>
        <b/>
        <sz val="12"/>
        <color indexed="8"/>
        <rFont val="Trebuchet MS"/>
        <family val="2"/>
      </rPr>
      <t>Kommentarfelt:</t>
    </r>
    <r>
      <rPr>
        <sz val="12"/>
        <color indexed="8"/>
        <rFont val="Trebuchet MS"/>
        <family val="2"/>
      </rPr>
      <t xml:space="preserve"> Generelle kommentarer for kjøreruta og annet.</t>
    </r>
  </si>
  <si>
    <r>
      <rPr>
        <b/>
        <sz val="12"/>
        <color indexed="8"/>
        <rFont val="Trebuchet MS"/>
        <family val="2"/>
      </rPr>
      <t>SUM:</t>
    </r>
    <r>
      <rPr>
        <sz val="12"/>
        <color indexed="8"/>
        <rFont val="Trebuchet MS"/>
        <family val="2"/>
      </rPr>
      <t xml:space="preserve"> Summér både rader og kollonner.</t>
    </r>
  </si>
  <si>
    <t>Kommentarfelt:</t>
  </si>
  <si>
    <t>Kommune: Hele øya</t>
  </si>
  <si>
    <t>Vald: Hele øya</t>
  </si>
  <si>
    <t>Dato / År: 8/4-09</t>
  </si>
  <si>
    <t>Bårdset, Ålmo, Storslett</t>
  </si>
  <si>
    <t>Giset, Rotøy</t>
  </si>
  <si>
    <t>Bratset, Gjela</t>
  </si>
  <si>
    <t>Fuggelvåg, Olvikåsan</t>
  </si>
  <si>
    <t>Lindås, Ertvåg</t>
  </si>
  <si>
    <t>Husby, Stavnes</t>
  </si>
  <si>
    <t>Vingsnes, Høvik</t>
  </si>
  <si>
    <t>Hele Øya + Rotøya</t>
  </si>
  <si>
    <t>Dato / År:</t>
  </si>
  <si>
    <t>x</t>
  </si>
  <si>
    <t>Ertvågsøya + Rotøya</t>
  </si>
  <si>
    <t>Ingen snø på bakken.</t>
  </si>
  <si>
    <t xml:space="preserve">Ertvågøya viltforvaltningslag </t>
  </si>
  <si>
    <t>Ansvarlige</t>
  </si>
  <si>
    <t>Gjerde - Bradset</t>
  </si>
  <si>
    <t>20.00 - 21.00</t>
  </si>
  <si>
    <t>Jan-Einar Gjerde</t>
  </si>
  <si>
    <t>Fuglevågen - Ormbostad - Olvikåsen</t>
  </si>
  <si>
    <t>Olav Lien</t>
  </si>
  <si>
    <t>Husby</t>
  </si>
  <si>
    <t>Ove Ormbostad</t>
  </si>
  <si>
    <t>Bårdset - Ålmo - Semundset</t>
  </si>
  <si>
    <t>Ola Reidar Oldervik</t>
  </si>
  <si>
    <t>Espset - Haltbakkan - Stavnes - Follan</t>
  </si>
  <si>
    <t>Frode Stavnes</t>
  </si>
  <si>
    <t>Høvik - Sagvågen</t>
  </si>
  <si>
    <t>Åge Gjerde</t>
  </si>
  <si>
    <t>Rotøya - Giset - Sundsby</t>
  </si>
  <si>
    <t>Olav Eines</t>
  </si>
  <si>
    <t>Lindås - Ertvåg</t>
  </si>
  <si>
    <t>Bjørn Roger Ertvåg</t>
  </si>
  <si>
    <t>Hiåsen</t>
  </si>
  <si>
    <t>Pål Rune Vik</t>
  </si>
  <si>
    <t>Skauset - Vågos - Aresvik - Berget</t>
  </si>
  <si>
    <t>Jan Bjørge Aarset</t>
  </si>
  <si>
    <t xml:space="preserve">Kommentarfelt: </t>
  </si>
  <si>
    <t>20.30 - 21.15</t>
  </si>
  <si>
    <t>Fuglevågen</t>
  </si>
  <si>
    <t>Sterk kuling i kastene</t>
  </si>
  <si>
    <t>4 grader</t>
  </si>
  <si>
    <t>21.00 - 22.15</t>
  </si>
  <si>
    <t>Rune Ormbostad/Ola Reidar Oldervik</t>
  </si>
  <si>
    <t>Ivar Jonny Espset</t>
  </si>
  <si>
    <t>Johannes Sundsby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</si>
  <si>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</si>
  <si>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</si>
  <si>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</si>
  <si>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</si>
  <si>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</si>
  <si>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</si>
  <si>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</si>
  <si>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</si>
  <si>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</si>
  <si>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</si>
  <si>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En del snø på ekrene i midtre del av valdet.</t>
  </si>
  <si>
    <t>Nei</t>
  </si>
  <si>
    <t>Rådyr ukjent</t>
  </si>
  <si>
    <t>Rådyrbukk</t>
  </si>
  <si>
    <t>Rådyrgeit</t>
  </si>
  <si>
    <t>Rådyrkje</t>
  </si>
  <si>
    <t>Sum rådyr</t>
  </si>
  <si>
    <t>21.00 - 21.50</t>
  </si>
  <si>
    <t>21.00 - 21.40</t>
  </si>
  <si>
    <t>20.45 - 21.30</t>
  </si>
  <si>
    <t>21.00 - 22.00</t>
  </si>
  <si>
    <t>21.00 - 22.45</t>
  </si>
  <si>
    <t>21.00 - 2130</t>
  </si>
  <si>
    <t>21.00 - 21.30</t>
  </si>
  <si>
    <t>Innigarn - Skauset - Vågos - Aresvik - Berget</t>
  </si>
  <si>
    <t>21.00 - 21.45</t>
  </si>
  <si>
    <t>21.15 - 22.05</t>
  </si>
  <si>
    <t>22.00 - 22.45</t>
  </si>
  <si>
    <t>21.06 - 22.00</t>
  </si>
  <si>
    <t>20.45 - 22.00</t>
  </si>
  <si>
    <t>Delvis skya, opphold</t>
  </si>
  <si>
    <t>År</t>
  </si>
  <si>
    <t>Antall</t>
  </si>
  <si>
    <t>21.30 - 22.15</t>
  </si>
  <si>
    <t>Ca 5 grader</t>
  </si>
  <si>
    <t>21.30 - 22.45</t>
  </si>
  <si>
    <t>21.15 - 22.30</t>
  </si>
  <si>
    <t>21.30 - 22.16</t>
  </si>
  <si>
    <t>22.15 - 23.00</t>
  </si>
  <si>
    <t>19.00 - 19.50</t>
  </si>
  <si>
    <t>Ja, sterk kuling</t>
  </si>
  <si>
    <t>Lettskya</t>
  </si>
  <si>
    <t>19.00 - 20.45</t>
  </si>
  <si>
    <t>19.40 - 20.40</t>
  </si>
  <si>
    <t>Rune Ormbostad</t>
  </si>
  <si>
    <t>19.15 - 19.45</t>
  </si>
  <si>
    <t>19.45 - 20.35</t>
  </si>
  <si>
    <t>19.00 - 20.00</t>
  </si>
  <si>
    <t>19.45 - 21.00</t>
  </si>
  <si>
    <t>19.30 - 20.30</t>
  </si>
  <si>
    <t>20.30 - 21.30</t>
  </si>
  <si>
    <t>20.00 -</t>
  </si>
  <si>
    <t xml:space="preserve">21.15 - </t>
  </si>
  <si>
    <t>20.15 - 21.15</t>
  </si>
  <si>
    <t>Elg</t>
  </si>
  <si>
    <t>7 grader</t>
  </si>
  <si>
    <t>13 grader</t>
  </si>
  <si>
    <t>20.50 - 21.40</t>
  </si>
  <si>
    <t>20.50 - 21.30</t>
  </si>
  <si>
    <t>21.45 - 22.30</t>
  </si>
  <si>
    <t>21.30 -22.20</t>
  </si>
  <si>
    <t>20.35 - 21.30</t>
  </si>
  <si>
    <t>9 grader</t>
  </si>
  <si>
    <t>Stille</t>
  </si>
  <si>
    <t>19.55 - 21.00</t>
  </si>
  <si>
    <t>20.00 - 20.45</t>
  </si>
  <si>
    <t>19.00 - 20.10</t>
  </si>
  <si>
    <t>19.15 - 20.00</t>
  </si>
  <si>
    <t>Lite eller ingen snø på innmark. Snø i fjellet. Fint vær og god temp. Har ikke begynt å bli særlig grønt på jordene.</t>
  </si>
  <si>
    <t>19.00 - 20.30</t>
  </si>
  <si>
    <t>19.30 - 20.00</t>
  </si>
  <si>
    <t>20.35 - 21.15</t>
  </si>
  <si>
    <t>Kommentarfelt: Lite eller ingen snø på innmark. Snø i fjellet. Fint vær, overskyet og god temp. Har ikke begynt å bli særlig grønt på jordene.</t>
  </si>
  <si>
    <t>21.40 - 22.40</t>
  </si>
  <si>
    <t>20.30 - 21.45</t>
  </si>
  <si>
    <t>%</t>
  </si>
  <si>
    <t>Sum bukk</t>
  </si>
  <si>
    <t>O</t>
  </si>
  <si>
    <t>Kommentarfelt: Overskyet ca 1-2 grader, bygevær</t>
  </si>
  <si>
    <t>20.40 - 21.40</t>
  </si>
  <si>
    <t>21.15 -22.00</t>
  </si>
  <si>
    <t>21.15 - 22.15</t>
  </si>
  <si>
    <t>20.45 - 21.45</t>
  </si>
  <si>
    <t>% (høyeste telling)</t>
  </si>
  <si>
    <t>21.50 - 22.50</t>
  </si>
  <si>
    <t>Antall dyr</t>
  </si>
  <si>
    <t>Ingen snø på innmark. Lite snø i fjellet. Fint vær og god temp. Har ikke begynt å bli særlig grønt på jordene.</t>
  </si>
  <si>
    <t>Kommentarfelt: Betydelig med snø på innmark</t>
  </si>
  <si>
    <t>20.55 - 21.55</t>
  </si>
  <si>
    <t>20.30 - 22.00</t>
  </si>
  <si>
    <t>Telling 1</t>
  </si>
  <si>
    <t>Telling 2</t>
  </si>
  <si>
    <t>Telling 3</t>
  </si>
  <si>
    <t>3 grader</t>
  </si>
  <si>
    <t>Kommentarfelt: Overskyet ca 1-3 grader, bygevær</t>
  </si>
  <si>
    <t>12 grader</t>
  </si>
  <si>
    <t>noe snø på innmark. En god del snø i fjellet. Fint vær og god temp (12 grader). Har ikke begynt å bli grønt på jordene.</t>
  </si>
  <si>
    <t>20.30 - 22.10</t>
  </si>
  <si>
    <t>Vidar Råket</t>
  </si>
  <si>
    <t>Høyeste antall</t>
  </si>
  <si>
    <t>Kommentarfelt: Overskyet ca 1-3 grader, bygevær med snø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</si>
</sst>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0"/>
      <color theme="1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20"/>
      <color indexed="8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10"/>
      <name val="Trebuchet MS"/>
      <family val="2"/>
    </font>
    <font>
      <b/>
      <sz val="12"/>
      <color indexed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2" xfId="0" applyBorder="1"/>
    <xf numFmtId="0" fontId="0" fillId="0" borderId="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" fillId="0" borderId="3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0" fillId="2" borderId="43" xfId="0" applyFont="1" applyFill="1" applyBorder="1"/>
    <xf numFmtId="0" fontId="0" fillId="2" borderId="44" xfId="0" applyFont="1" applyFill="1" applyBorder="1"/>
    <xf numFmtId="0" fontId="0" fillId="2" borderId="45" xfId="0" applyFont="1" applyFill="1" applyBorder="1"/>
    <xf numFmtId="0" fontId="0" fillId="3" borderId="46" xfId="0" applyFont="1" applyFill="1" applyBorder="1"/>
    <xf numFmtId="0" fontId="0" fillId="3" borderId="47" xfId="0" applyFont="1" applyFill="1" applyBorder="1"/>
    <xf numFmtId="0" fontId="0" fillId="3" borderId="48" xfId="0" applyFont="1" applyFill="1" applyBorder="1"/>
    <xf numFmtId="14" fontId="1" fillId="0" borderId="3" xfId="0" applyNumberFormat="1" applyFont="1" applyBorder="1"/>
    <xf numFmtId="0" fontId="0" fillId="4" borderId="0" xfId="0" applyFill="1"/>
    <xf numFmtId="0" fontId="1" fillId="0" borderId="18" xfId="0" applyFont="1" applyBorder="1"/>
    <xf numFmtId="0" fontId="1" fillId="0" borderId="19" xfId="0" applyFont="1" applyBorder="1"/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1" xfId="0" applyFont="1" applyBorder="1"/>
    <xf numFmtId="0" fontId="2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6" fillId="0" borderId="17" xfId="0" applyFont="1" applyBorder="1"/>
    <xf numFmtId="0" fontId="6" fillId="0" borderId="6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Border="1"/>
    <xf numFmtId="0" fontId="1" fillId="0" borderId="24" xfId="0" applyFont="1" applyBorder="1" applyAlignment="1">
      <alignment horizontal="center" vertical="center"/>
    </xf>
    <xf numFmtId="0" fontId="7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0" xfId="0" applyFont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7" fillId="0" borderId="34" xfId="0" applyFont="1" applyBorder="1"/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4" borderId="0" xfId="0" applyFill="1" applyAlignment="1">
      <alignment wrapText="1"/>
    </xf>
    <xf numFmtId="14" fontId="2" fillId="4" borderId="3" xfId="0" applyNumberFormat="1" applyFont="1" applyFill="1" applyBorder="1"/>
    <xf numFmtId="0" fontId="0" fillId="4" borderId="3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9" xfId="0" applyFont="1" applyFill="1" applyBorder="1"/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14" xfId="0" applyBorder="1" applyAlignment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0" fillId="0" borderId="14" xfId="0" applyFont="1" applyBorder="1"/>
    <xf numFmtId="0" fontId="2" fillId="0" borderId="9" xfId="0" applyFont="1" applyBorder="1"/>
    <xf numFmtId="0" fontId="2" fillId="4" borderId="9" xfId="0" applyFont="1" applyFill="1" applyBorder="1"/>
    <xf numFmtId="0" fontId="10" fillId="0" borderId="1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 wrapText="1"/>
    </xf>
    <xf numFmtId="0" fontId="1" fillId="5" borderId="10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/>
    <xf numFmtId="0" fontId="0" fillId="0" borderId="32" xfId="0" applyBorder="1" applyAlignment="1"/>
    <xf numFmtId="0" fontId="0" fillId="0" borderId="39" xfId="0" applyBorder="1" applyAlignment="1"/>
    <xf numFmtId="0" fontId="0" fillId="0" borderId="0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27" xfId="0" applyBorder="1" applyAlignment="1"/>
    <xf numFmtId="0" fontId="1" fillId="0" borderId="5" xfId="0" applyFont="1" applyBorder="1" applyAlignment="1">
      <alignment horizontal="center" vertical="center"/>
    </xf>
    <xf numFmtId="20" fontId="1" fillId="0" borderId="15" xfId="0" applyNumberFormat="1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0" xfId="0" applyFont="1" applyBorder="1" applyAlignment="1">
      <alignment vertical="center"/>
    </xf>
    <xf numFmtId="0" fontId="1" fillId="0" borderId="5" xfId="0" applyFont="1" applyBorder="1" applyAlignment="1"/>
    <xf numFmtId="0" fontId="2" fillId="0" borderId="5" xfId="0" applyFont="1" applyBorder="1" applyAlignment="1">
      <alignment horizontal="center" vertical="center"/>
    </xf>
    <xf numFmtId="14" fontId="1" fillId="0" borderId="27" xfId="0" applyNumberFormat="1" applyFont="1" applyBorder="1" applyAlignment="1"/>
    <xf numFmtId="0" fontId="1" fillId="0" borderId="26" xfId="0" applyFont="1" applyBorder="1" applyAlignment="1"/>
    <xf numFmtId="14" fontId="1" fillId="0" borderId="28" xfId="0" applyNumberFormat="1" applyFont="1" applyBorder="1" applyAlignment="1"/>
    <xf numFmtId="14" fontId="1" fillId="0" borderId="30" xfId="0" applyNumberFormat="1" applyFont="1" applyBorder="1" applyAlignment="1"/>
    <xf numFmtId="0" fontId="1" fillId="0" borderId="30" xfId="0" applyFont="1" applyBorder="1" applyAlignment="1"/>
    <xf numFmtId="14" fontId="1" fillId="0" borderId="14" xfId="0" applyNumberFormat="1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10" fontId="1" fillId="0" borderId="1" xfId="0" applyNumberFormat="1" applyFont="1" applyBorder="1"/>
    <xf numFmtId="10" fontId="1" fillId="0" borderId="5" xfId="0" applyNumberFormat="1" applyFont="1" applyBorder="1" applyAlignment="1"/>
    <xf numFmtId="0" fontId="0" fillId="0" borderId="37" xfId="0" applyBorder="1" applyAlignment="1">
      <alignment vertical="top"/>
    </xf>
    <xf numFmtId="0" fontId="1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2" fontId="1" fillId="0" borderId="1" xfId="0" applyNumberFormat="1" applyFont="1" applyBorder="1"/>
    <xf numFmtId="10" fontId="1" fillId="0" borderId="14" xfId="0" applyNumberFormat="1" applyFont="1" applyBorder="1" applyAlignment="1"/>
    <xf numFmtId="10" fontId="1" fillId="0" borderId="14" xfId="0" applyNumberFormat="1" applyFont="1" applyBorder="1"/>
    <xf numFmtId="10" fontId="0" fillId="0" borderId="0" xfId="0" applyNumberFormat="1"/>
    <xf numFmtId="10" fontId="1" fillId="0" borderId="5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10" fontId="0" fillId="0" borderId="14" xfId="0" applyNumberFormat="1" applyBorder="1"/>
    <xf numFmtId="0" fontId="2" fillId="0" borderId="5" xfId="0" applyFont="1" applyBorder="1" applyAlignment="1">
      <alignment vertical="center"/>
    </xf>
    <xf numFmtId="10" fontId="1" fillId="0" borderId="25" xfId="0" applyNumberFormat="1" applyFont="1" applyBorder="1" applyAlignment="1">
      <alignment vertical="center"/>
    </xf>
    <xf numFmtId="10" fontId="0" fillId="0" borderId="14" xfId="0" applyNumberFormat="1" applyBorder="1" applyAlignment="1"/>
    <xf numFmtId="14" fontId="0" fillId="0" borderId="14" xfId="0" applyNumberFormat="1" applyBorder="1"/>
    <xf numFmtId="0" fontId="10" fillId="0" borderId="14" xfId="0" applyFont="1" applyBorder="1" applyAlignment="1">
      <alignment horizontal="center"/>
    </xf>
    <xf numFmtId="164" fontId="0" fillId="0" borderId="14" xfId="0" applyNumberFormat="1" applyBorder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6" xfId="0" applyBorder="1" applyAlignment="1">
      <alignment horizontal="right"/>
    </xf>
    <xf numFmtId="14" fontId="1" fillId="0" borderId="14" xfId="0" applyNumberFormat="1" applyFont="1" applyBorder="1" applyAlignment="1"/>
    <xf numFmtId="0" fontId="1" fillId="0" borderId="14" xfId="0" applyFont="1" applyBorder="1" applyAlignment="1"/>
    <xf numFmtId="0" fontId="2" fillId="0" borderId="5" xfId="0" applyFont="1" applyBorder="1" applyAlignment="1">
      <alignment horizontal="center" vertical="center"/>
    </xf>
    <xf numFmtId="14" fontId="1" fillId="0" borderId="27" xfId="0" applyNumberFormat="1" applyFont="1" applyBorder="1" applyAlignment="1"/>
    <xf numFmtId="0" fontId="1" fillId="0" borderId="26" xfId="0" applyFont="1" applyBorder="1" applyAlignment="1"/>
    <xf numFmtId="14" fontId="1" fillId="0" borderId="28" xfId="0" applyNumberFormat="1" applyFont="1" applyBorder="1" applyAlignment="1"/>
    <xf numFmtId="14" fontId="1" fillId="0" borderId="30" xfId="0" applyNumberFormat="1" applyFont="1" applyBorder="1" applyAlignment="1"/>
    <xf numFmtId="0" fontId="1" fillId="0" borderId="30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0" fillId="0" borderId="37" xfId="0" applyBorder="1" applyAlignment="1">
      <alignment horizontal="left" vertical="top"/>
    </xf>
    <xf numFmtId="0" fontId="0" fillId="0" borderId="38" xfId="0" applyBorder="1" applyAlignment="1"/>
    <xf numFmtId="0" fontId="0" fillId="0" borderId="32" xfId="0" applyBorder="1" applyAlignment="1"/>
    <xf numFmtId="0" fontId="0" fillId="0" borderId="39" xfId="0" applyBorder="1" applyAlignment="1"/>
    <xf numFmtId="0" fontId="0" fillId="0" borderId="0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27" xfId="0" applyBorder="1" applyAlignment="1"/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1" fillId="0" borderId="15" xfId="0" applyFont="1" applyBorder="1" applyAlignment="1"/>
    <xf numFmtId="0" fontId="1" fillId="0" borderId="2" xfId="0" applyFont="1" applyBorder="1" applyAlignment="1">
      <alignment horizontal="right"/>
    </xf>
    <xf numFmtId="0" fontId="0" fillId="0" borderId="2" xfId="0" applyBorder="1" applyAlignment="1"/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/>
    <xf numFmtId="0" fontId="1" fillId="0" borderId="28" xfId="0" applyFont="1" applyBorder="1" applyAlignment="1"/>
    <xf numFmtId="0" fontId="0" fillId="0" borderId="14" xfId="0" applyBorder="1" applyAlignment="1"/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7" xfId="0" applyBorder="1" applyAlignment="1">
      <alignment wrapText="1"/>
    </xf>
    <xf numFmtId="10" fontId="0" fillId="0" borderId="14" xfId="0" applyNumberFormat="1" applyBorder="1" applyAlignment="1">
      <alignment horizontal="right"/>
    </xf>
    <xf numFmtId="0" fontId="0" fillId="4" borderId="24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'2018'!$C$86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'2018'!$B$87:$B$97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'2018'!$C$87:$C$97</c:f>
              <c:numCache>
                <c:formatCode>General</c:formatCode>
                <c:ptCount val="11"/>
                <c:pt idx="0">
                  <c:v>366</c:v>
                </c:pt>
                <c:pt idx="1">
                  <c:v>301</c:v>
                </c:pt>
                <c:pt idx="2">
                  <c:v>566</c:v>
                </c:pt>
                <c:pt idx="3">
                  <c:v>379</c:v>
                </c:pt>
                <c:pt idx="4">
                  <c:v>371</c:v>
                </c:pt>
                <c:pt idx="5">
                  <c:v>245</c:v>
                </c:pt>
                <c:pt idx="6">
                  <c:v>369</c:v>
                </c:pt>
                <c:pt idx="7">
                  <c:v>360</c:v>
                </c:pt>
                <c:pt idx="8">
                  <c:v>517</c:v>
                </c:pt>
                <c:pt idx="9">
                  <c:v>336</c:v>
                </c:pt>
                <c:pt idx="10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2-4C9C-8573-80EBDC98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431312"/>
        <c:axId val="607165512"/>
      </c:barChart>
      <c:catAx>
        <c:axId val="63743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7165512"/>
        <c:crosses val="autoZero"/>
        <c:auto val="1"/>
        <c:lblAlgn val="ctr"/>
        <c:lblOffset val="100"/>
        <c:noMultiLvlLbl val="0"/>
      </c:catAx>
      <c:valAx>
        <c:axId val="60716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743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Telling 1, 2 og de siste 6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Statistikk!$Y$6</c:f>
              <c:strCache>
                <c:ptCount val="1"/>
                <c:pt idx="0">
                  <c:v>Telling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Statistikk!$Z$5:$AN$5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Statistikk!$Z$6:$AN$6</c:f>
              <c:numCache>
                <c:formatCode>General</c:formatCode>
                <c:ptCount val="6"/>
                <c:pt idx="0">
                  <c:v>284</c:v>
                </c:pt>
                <c:pt idx="1">
                  <c:v>214</c:v>
                </c:pt>
                <c:pt idx="2">
                  <c:v>261</c:v>
                </c:pt>
                <c:pt idx="3">
                  <c:v>264</c:v>
                </c:pt>
                <c:pt idx="4">
                  <c:v>131</c:v>
                </c:pt>
                <c:pt idx="5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2-4DE6-AB3C-A83D403B0E0D}"/>
            </c:ext>
          </c:extLst>
        </c:ser>
        <c:ser>
          <c:idx val="1"/>
          <c:order val="1"/>
          <c:tx>
            <c:strRef>
              <c:f>Statistikk!$Y$7</c:f>
              <c:strCache>
                <c:ptCount val="1"/>
                <c:pt idx="0">
                  <c:v>Telling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Statistikk!$Z$5:$AN$5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Statistikk!$Z$7:$AN$7</c:f>
              <c:numCache>
                <c:formatCode>General</c:formatCode>
                <c:ptCount val="6"/>
                <c:pt idx="0">
                  <c:v>336</c:v>
                </c:pt>
                <c:pt idx="1">
                  <c:v>302</c:v>
                </c:pt>
                <c:pt idx="2">
                  <c:v>566</c:v>
                </c:pt>
                <c:pt idx="3">
                  <c:v>436</c:v>
                </c:pt>
                <c:pt idx="4">
                  <c:v>683</c:v>
                </c:pt>
                <c:pt idx="5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F-4BDD-98F1-C8AD9BCEB134}"/>
            </c:ext>
          </c:extLst>
        </c:ser>
        <c:ser>
          <c:idx val="2"/>
          <c:order val="2"/>
          <c:tx>
            <c:strRef>
              <c:f>Statistikk!$Y$8</c:f>
              <c:strCache>
                <c:ptCount val="1"/>
                <c:pt idx="0">
                  <c:v>Telling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Statistikk!$Z$5:$AN$5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Statistikk!$Z$8:$AN$8</c:f>
              <c:numCache>
                <c:formatCode>General</c:formatCode>
                <c:ptCount val="6"/>
                <c:pt idx="0">
                  <c:v>324</c:v>
                </c:pt>
                <c:pt idx="1">
                  <c:v>602</c:v>
                </c:pt>
                <c:pt idx="2">
                  <c:v>583</c:v>
                </c:pt>
                <c:pt idx="3">
                  <c:v>588</c:v>
                </c:pt>
                <c:pt idx="4">
                  <c:v>587</c:v>
                </c:pt>
                <c:pt idx="5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3-4FD9-932A-9576202C13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2172896"/>
        <c:axId val="732169944"/>
      </c:barChart>
      <c:catAx>
        <c:axId val="7321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69944"/>
        <c:crosses val="autoZero"/>
        <c:auto val="1"/>
        <c:lblAlgn val="ctr"/>
        <c:lblOffset val="100"/>
        <c:noMultiLvlLbl val="0"/>
      </c:catAx>
      <c:valAx>
        <c:axId val="73216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Antall sette dyr</a:t>
            </a:r>
            <a:endParaRPr lang="nb-NO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Den høyeste av 3 tellinger hvert år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003516612798553E-2"/>
          <c:y val="0.19445075589345021"/>
          <c:w val="0.898852369397796"/>
          <c:h val="0.7045942586909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Statistikk!$D$20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Statistikk!$C$21:$C$35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Statistikk!$D$21:$D$35</c:f>
              <c:numCache>
                <c:formatCode>General</c:formatCode>
                <c:ptCount val="15"/>
                <c:pt idx="0">
                  <c:v>366</c:v>
                </c:pt>
                <c:pt idx="1">
                  <c:v>301</c:v>
                </c:pt>
                <c:pt idx="2">
                  <c:v>566</c:v>
                </c:pt>
                <c:pt idx="3">
                  <c:v>379</c:v>
                </c:pt>
                <c:pt idx="4">
                  <c:v>371</c:v>
                </c:pt>
                <c:pt idx="5">
                  <c:v>245</c:v>
                </c:pt>
                <c:pt idx="6">
                  <c:v>369</c:v>
                </c:pt>
                <c:pt idx="7">
                  <c:v>360</c:v>
                </c:pt>
                <c:pt idx="8">
                  <c:v>517</c:v>
                </c:pt>
                <c:pt idx="9">
                  <c:v>336</c:v>
                </c:pt>
                <c:pt idx="10">
                  <c:v>602</c:v>
                </c:pt>
                <c:pt idx="11">
                  <c:v>583</c:v>
                </c:pt>
                <c:pt idx="12">
                  <c:v>588</c:v>
                </c:pt>
                <c:pt idx="13">
                  <c:v>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9-4DA0-8647-3B0EF79A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311120"/>
        <c:axId val="752315712"/>
      </c:barChart>
      <c:catAx>
        <c:axId val="7523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2315712"/>
        <c:crosses val="autoZero"/>
        <c:auto val="1"/>
        <c:lblAlgn val="ctr"/>
        <c:lblOffset val="100"/>
        <c:noMultiLvlLbl val="0"/>
      </c:catAx>
      <c:valAx>
        <c:axId val="75231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2311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'2019'!$C$102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'2019'!$B$103:$B$114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'2019'!$C$103:$C$114</c:f>
              <c:numCache>
                <c:formatCode>General</c:formatCode>
                <c:ptCount val="12"/>
                <c:pt idx="0">
                  <c:v>366</c:v>
                </c:pt>
                <c:pt idx="1">
                  <c:v>301</c:v>
                </c:pt>
                <c:pt idx="2">
                  <c:v>566</c:v>
                </c:pt>
                <c:pt idx="3">
                  <c:v>379</c:v>
                </c:pt>
                <c:pt idx="4">
                  <c:v>371</c:v>
                </c:pt>
                <c:pt idx="5">
                  <c:v>245</c:v>
                </c:pt>
                <c:pt idx="6">
                  <c:v>369</c:v>
                </c:pt>
                <c:pt idx="7">
                  <c:v>360</c:v>
                </c:pt>
                <c:pt idx="8">
                  <c:v>517</c:v>
                </c:pt>
                <c:pt idx="9">
                  <c:v>336</c:v>
                </c:pt>
                <c:pt idx="10">
                  <c:v>602</c:v>
                </c:pt>
                <c:pt idx="11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E-4F2D-9815-2CF19F653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232048"/>
        <c:axId val="582259600"/>
      </c:barChart>
      <c:catAx>
        <c:axId val="58223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2259600"/>
        <c:crosses val="autoZero"/>
        <c:auto val="1"/>
        <c:lblAlgn val="ctr"/>
        <c:lblOffset val="100"/>
        <c:noMultiLvlLbl val="0"/>
      </c:catAx>
      <c:valAx>
        <c:axId val="58225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2232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Antall sette dyr</a:t>
            </a:r>
          </a:p>
          <a:p>
            <a:pPr>
              <a:defRPr/>
            </a:pPr>
            <a:r>
              <a:rPr lang="en-US"/>
              <a:t>Den</a:t>
            </a:r>
            <a:r>
              <a:rPr lang="en-US" baseline="0"/>
              <a:t> høyeste av 3 tellinger hvert år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'2020'!$C$103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'2020'!$B$104:$B$116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'2020'!$C$104:$C$116</c:f>
              <c:numCache>
                <c:formatCode>General</c:formatCode>
                <c:ptCount val="13"/>
                <c:pt idx="0">
                  <c:v>366</c:v>
                </c:pt>
                <c:pt idx="1">
                  <c:v>301</c:v>
                </c:pt>
                <c:pt idx="2">
                  <c:v>566</c:v>
                </c:pt>
                <c:pt idx="3">
                  <c:v>379</c:v>
                </c:pt>
                <c:pt idx="4">
                  <c:v>371</c:v>
                </c:pt>
                <c:pt idx="5">
                  <c:v>245</c:v>
                </c:pt>
                <c:pt idx="6">
                  <c:v>369</c:v>
                </c:pt>
                <c:pt idx="7">
                  <c:v>360</c:v>
                </c:pt>
                <c:pt idx="8">
                  <c:v>517</c:v>
                </c:pt>
                <c:pt idx="9">
                  <c:v>336</c:v>
                </c:pt>
                <c:pt idx="10">
                  <c:v>602</c:v>
                </c:pt>
                <c:pt idx="11">
                  <c:v>583</c:v>
                </c:pt>
                <c:pt idx="12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2-471D-992E-8E1AF80A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087232"/>
        <c:axId val="554086576"/>
      </c:barChart>
      <c:catAx>
        <c:axId val="5540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4086576"/>
        <c:crosses val="autoZero"/>
        <c:auto val="1"/>
        <c:lblAlgn val="ctr"/>
        <c:lblOffset val="100"/>
        <c:noMultiLvlLbl val="0"/>
      </c:catAx>
      <c:valAx>
        <c:axId val="5540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408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Innmarkstelling Evilt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'2020'!$O$87</c:f>
              <c:strCache>
                <c:ptCount val="1"/>
                <c:pt idx="0">
                  <c:v>26.03.2020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'2020'!$P$87:$T$87</c:f>
            </c:numRef>
          </c:val>
          <c:extLst>
            <c:ext xmlns:c16="http://schemas.microsoft.com/office/drawing/2014/chart" uri="{C3380CC4-5D6E-409C-BE32-E72D297353CC}">
              <c16:uniqueId val="{00000000-F472-401E-94C2-C0F1F42E681C}"/>
            </c:ext>
          </c:extLst>
        </c:ser>
        <c:ser>
          <c:idx val="1"/>
          <c:order val="1"/>
          <c:tx>
            <c:strRef>
              <c:f>'2020'!$O$88</c:f>
              <c:strCache>
                <c:ptCount val="1"/>
                <c:pt idx="0">
                  <c:v>07.04.2020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'2020'!$P$88:$T$88</c:f>
            </c:numRef>
          </c:val>
          <c:extLst>
            <c:ext xmlns:c16="http://schemas.microsoft.com/office/drawing/2014/chart" uri="{C3380CC4-5D6E-409C-BE32-E72D297353CC}">
              <c16:uniqueId val="{00000001-F472-401E-94C2-C0F1F42E681C}"/>
            </c:ext>
          </c:extLst>
        </c:ser>
        <c:ser>
          <c:idx val="2"/>
          <c:order val="2"/>
          <c:tx>
            <c:strRef>
              <c:f>'2020'!$O$89</c:f>
              <c:strCache>
                <c:ptCount val="1"/>
                <c:pt idx="0">
                  <c:v>Antall dyr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'2020'!$P$89:$T$89</c:f>
              <c:numCache>
                <c:formatCode>General</c:formatCode>
                <c:ptCount val="5"/>
                <c:pt idx="0">
                  <c:v>238</c:v>
                </c:pt>
                <c:pt idx="1">
                  <c:v>156</c:v>
                </c:pt>
                <c:pt idx="2">
                  <c:v>29</c:v>
                </c:pt>
                <c:pt idx="3">
                  <c:v>61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72-401E-94C2-C0F1F42E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6742208"/>
        <c:axId val="706742864"/>
      </c:barChart>
      <c:lineChart>
        <c:grouping val="standard"/>
        <c:varyColors val="0"/>
        <c:ser>
          <c:idx val="3"/>
          <c:order val="3"/>
          <c:tx>
            <c:strRef>
              <c:f>'2020'!$O$90</c:f>
              <c:strCache>
                <c:ptCount val="1"/>
                <c:pt idx="0">
                  <c:v>% (høyeste telling)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'2020'!$P$90:$T$90</c:f>
              <c:numCache>
                <c:formatCode>0.0\ %</c:formatCode>
                <c:ptCount val="5"/>
                <c:pt idx="0">
                  <c:v>0.40476190476190477</c:v>
                </c:pt>
                <c:pt idx="1">
                  <c:v>0.26530612244897961</c:v>
                </c:pt>
                <c:pt idx="2">
                  <c:v>4.9319727891156462E-2</c:v>
                </c:pt>
                <c:pt idx="3">
                  <c:v>0.10374149659863946</c:v>
                </c:pt>
                <c:pt idx="4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72-401E-94C2-C0F1F42E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91032"/>
        <c:axId val="826990376"/>
      </c:lineChart>
      <c:catAx>
        <c:axId val="7067422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742864"/>
        <c:crosses val="autoZero"/>
        <c:auto val="1"/>
        <c:lblAlgn val="ctr"/>
        <c:lblOffset val="100"/>
        <c:noMultiLvlLbl val="0"/>
      </c:catAx>
      <c:valAx>
        <c:axId val="7067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/>
                  <a:t>Antall dyr telt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742208"/>
        <c:crosses val="autoZero"/>
        <c:crossBetween val="between"/>
      </c:valAx>
      <c:valAx>
        <c:axId val="826990376"/>
        <c:scaling>
          <c:orientation val="minMax"/>
        </c:scaling>
        <c:delete val="0"/>
        <c:axPos val="r"/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6991032"/>
        <c:crosses val="max"/>
        <c:crossBetween val="between"/>
      </c:valAx>
      <c:catAx>
        <c:axId val="82699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9903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Antall sette dyr</a:t>
            </a:r>
          </a:p>
          <a:p>
            <a:pPr>
              <a:defRPr/>
            </a:pPr>
            <a:r>
              <a:rPr lang="en-US"/>
              <a:t>Den</a:t>
            </a:r>
            <a:r>
              <a:rPr lang="en-US" baseline="0"/>
              <a:t> høyeste av 3 tellinger hvert år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'2020'!$C$103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'2020'!$B$104:$B$116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'2020'!$C$104:$C$116</c:f>
              <c:numCache>
                <c:formatCode>General</c:formatCode>
                <c:ptCount val="13"/>
                <c:pt idx="0">
                  <c:v>366</c:v>
                </c:pt>
                <c:pt idx="1">
                  <c:v>301</c:v>
                </c:pt>
                <c:pt idx="2">
                  <c:v>566</c:v>
                </c:pt>
                <c:pt idx="3">
                  <c:v>379</c:v>
                </c:pt>
                <c:pt idx="4">
                  <c:v>371</c:v>
                </c:pt>
                <c:pt idx="5">
                  <c:v>245</c:v>
                </c:pt>
                <c:pt idx="6">
                  <c:v>369</c:v>
                </c:pt>
                <c:pt idx="7">
                  <c:v>360</c:v>
                </c:pt>
                <c:pt idx="8">
                  <c:v>517</c:v>
                </c:pt>
                <c:pt idx="9">
                  <c:v>336</c:v>
                </c:pt>
                <c:pt idx="10">
                  <c:v>602</c:v>
                </c:pt>
                <c:pt idx="11">
                  <c:v>583</c:v>
                </c:pt>
                <c:pt idx="12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2-4AE0-9EF8-2F0A475C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087232"/>
        <c:axId val="554086576"/>
      </c:barChart>
      <c:catAx>
        <c:axId val="5540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4086576"/>
        <c:crosses val="autoZero"/>
        <c:auto val="1"/>
        <c:lblAlgn val="ctr"/>
        <c:lblOffset val="100"/>
        <c:noMultiLvlLbl val="0"/>
      </c:catAx>
      <c:valAx>
        <c:axId val="5540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408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Innmarkstelling Evilt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'2020'!$O$87</c:f>
              <c:strCache>
                <c:ptCount val="1"/>
                <c:pt idx="0">
                  <c:v>26.03.2020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'2020'!$P$87:$T$87</c:f>
            </c:numRef>
          </c:val>
          <c:extLst>
            <c:ext xmlns:c16="http://schemas.microsoft.com/office/drawing/2014/chart" uri="{C3380CC4-5D6E-409C-BE32-E72D297353CC}">
              <c16:uniqueId val="{00000000-CB7F-437B-8E33-69C6729EF826}"/>
            </c:ext>
          </c:extLst>
        </c:ser>
        <c:ser>
          <c:idx val="1"/>
          <c:order val="1"/>
          <c:tx>
            <c:strRef>
              <c:f>'2020'!$O$88</c:f>
              <c:strCache>
                <c:ptCount val="1"/>
                <c:pt idx="0">
                  <c:v>07.04.2020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'2020'!$P$88:$T$88</c:f>
            </c:numRef>
          </c:val>
          <c:extLst>
            <c:ext xmlns:c16="http://schemas.microsoft.com/office/drawing/2014/chart" uri="{C3380CC4-5D6E-409C-BE32-E72D297353CC}">
              <c16:uniqueId val="{00000001-CB7F-437B-8E33-69C6729EF826}"/>
            </c:ext>
          </c:extLst>
        </c:ser>
        <c:ser>
          <c:idx val="2"/>
          <c:order val="2"/>
          <c:tx>
            <c:strRef>
              <c:f>'2020'!$O$89</c:f>
              <c:strCache>
                <c:ptCount val="1"/>
                <c:pt idx="0">
                  <c:v>Antall dyr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'2020'!$P$89:$T$89</c:f>
              <c:numCache>
                <c:formatCode>General</c:formatCode>
                <c:ptCount val="5"/>
                <c:pt idx="0">
                  <c:v>238</c:v>
                </c:pt>
                <c:pt idx="1">
                  <c:v>156</c:v>
                </c:pt>
                <c:pt idx="2">
                  <c:v>29</c:v>
                </c:pt>
                <c:pt idx="3">
                  <c:v>61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F-437B-8E33-69C6729E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6742208"/>
        <c:axId val="706742864"/>
      </c:barChart>
      <c:lineChart>
        <c:grouping val="standard"/>
        <c:varyColors val="0"/>
        <c:ser>
          <c:idx val="3"/>
          <c:order val="3"/>
          <c:tx>
            <c:strRef>
              <c:f>'2020'!$O$90</c:f>
              <c:strCache>
                <c:ptCount val="1"/>
                <c:pt idx="0">
                  <c:v>% (høyeste telling)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'2020'!$P$90:$T$90</c:f>
              <c:numCache>
                <c:formatCode>0.0\ %</c:formatCode>
                <c:ptCount val="5"/>
                <c:pt idx="0">
                  <c:v>0.40476190476190477</c:v>
                </c:pt>
                <c:pt idx="1">
                  <c:v>0.26530612244897961</c:v>
                </c:pt>
                <c:pt idx="2">
                  <c:v>4.9319727891156462E-2</c:v>
                </c:pt>
                <c:pt idx="3">
                  <c:v>0.10374149659863946</c:v>
                </c:pt>
                <c:pt idx="4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7F-437B-8E33-69C6729E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91032"/>
        <c:axId val="826990376"/>
      </c:lineChart>
      <c:catAx>
        <c:axId val="7067422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742864"/>
        <c:crosses val="autoZero"/>
        <c:auto val="1"/>
        <c:lblAlgn val="ctr"/>
        <c:lblOffset val="100"/>
        <c:noMultiLvlLbl val="0"/>
      </c:catAx>
      <c:valAx>
        <c:axId val="7067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/>
                  <a:t>Antall dyr telt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742208"/>
        <c:crosses val="autoZero"/>
        <c:crossBetween val="between"/>
      </c:valAx>
      <c:valAx>
        <c:axId val="826990376"/>
        <c:scaling>
          <c:orientation val="minMax"/>
        </c:scaling>
        <c:delete val="0"/>
        <c:axPos val="r"/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6991032"/>
        <c:crosses val="max"/>
        <c:crossBetween val="between"/>
      </c:valAx>
      <c:catAx>
        <c:axId val="82699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9903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Antall sette dyr</a:t>
            </a:r>
          </a:p>
          <a:p>
            <a:pPr>
              <a:defRPr/>
            </a:pPr>
            <a:r>
              <a:rPr lang="en-US"/>
              <a:t>Den</a:t>
            </a:r>
            <a:r>
              <a:rPr lang="en-US" baseline="0"/>
              <a:t> høyeste av 3 tellinger hvert år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'2020'!$C$103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'2020'!$B$104:$B$116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'2020'!$C$104:$C$116</c:f>
              <c:numCache>
                <c:formatCode>General</c:formatCode>
                <c:ptCount val="13"/>
                <c:pt idx="0">
                  <c:v>366</c:v>
                </c:pt>
                <c:pt idx="1">
                  <c:v>301</c:v>
                </c:pt>
                <c:pt idx="2">
                  <c:v>566</c:v>
                </c:pt>
                <c:pt idx="3">
                  <c:v>379</c:v>
                </c:pt>
                <c:pt idx="4">
                  <c:v>371</c:v>
                </c:pt>
                <c:pt idx="5">
                  <c:v>245</c:v>
                </c:pt>
                <c:pt idx="6">
                  <c:v>369</c:v>
                </c:pt>
                <c:pt idx="7">
                  <c:v>360</c:v>
                </c:pt>
                <c:pt idx="8">
                  <c:v>517</c:v>
                </c:pt>
                <c:pt idx="9">
                  <c:v>336</c:v>
                </c:pt>
                <c:pt idx="10">
                  <c:v>602</c:v>
                </c:pt>
                <c:pt idx="11">
                  <c:v>583</c:v>
                </c:pt>
                <c:pt idx="12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B-44A6-AD45-A5FCA2EA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087232"/>
        <c:axId val="554086576"/>
      </c:barChart>
      <c:catAx>
        <c:axId val="5540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4086576"/>
        <c:crosses val="autoZero"/>
        <c:auto val="1"/>
        <c:lblAlgn val="ctr"/>
        <c:lblOffset val="100"/>
        <c:noMultiLvlLbl val="0"/>
      </c:catAx>
      <c:valAx>
        <c:axId val="5540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408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Innmarkstelling Evilt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'2020'!$O$87</c:f>
              <c:strCache>
                <c:ptCount val="1"/>
                <c:pt idx="0">
                  <c:v>26.03.2020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'2020'!$P$87:$T$87</c:f>
            </c:numRef>
          </c:val>
          <c:extLst>
            <c:ext xmlns:c16="http://schemas.microsoft.com/office/drawing/2014/chart" uri="{C3380CC4-5D6E-409C-BE32-E72D297353CC}">
              <c16:uniqueId val="{00000000-7A91-4EF6-9429-A5C1A4223AF4}"/>
            </c:ext>
          </c:extLst>
        </c:ser>
        <c:ser>
          <c:idx val="1"/>
          <c:order val="1"/>
          <c:tx>
            <c:strRef>
              <c:f>'2020'!$O$88</c:f>
              <c:strCache>
                <c:ptCount val="1"/>
                <c:pt idx="0">
                  <c:v>07.04.2020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'2020'!$P$88:$T$88</c:f>
            </c:numRef>
          </c:val>
          <c:extLst>
            <c:ext xmlns:c16="http://schemas.microsoft.com/office/drawing/2014/chart" uri="{C3380CC4-5D6E-409C-BE32-E72D297353CC}">
              <c16:uniqueId val="{00000001-7A91-4EF6-9429-A5C1A4223AF4}"/>
            </c:ext>
          </c:extLst>
        </c:ser>
        <c:ser>
          <c:idx val="2"/>
          <c:order val="2"/>
          <c:tx>
            <c:strRef>
              <c:f>'2020'!$O$89</c:f>
              <c:strCache>
                <c:ptCount val="1"/>
                <c:pt idx="0">
                  <c:v>Antall dyr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'2020'!$P$89:$T$89</c:f>
              <c:numCache>
                <c:formatCode>General</c:formatCode>
                <c:ptCount val="5"/>
                <c:pt idx="0">
                  <c:v>238</c:v>
                </c:pt>
                <c:pt idx="1">
                  <c:v>156</c:v>
                </c:pt>
                <c:pt idx="2">
                  <c:v>29</c:v>
                </c:pt>
                <c:pt idx="3">
                  <c:v>61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1-4EF6-9429-A5C1A4223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6742208"/>
        <c:axId val="706742864"/>
      </c:barChart>
      <c:lineChart>
        <c:grouping val="standard"/>
        <c:varyColors val="0"/>
        <c:ser>
          <c:idx val="3"/>
          <c:order val="3"/>
          <c:tx>
            <c:strRef>
              <c:f>'2020'!$O$90</c:f>
              <c:strCache>
                <c:ptCount val="1"/>
                <c:pt idx="0">
                  <c:v>% (høyeste telling)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'2020'!$P$86:$T$86</c:f>
              <c:strCache>
                <c:ptCount val="5"/>
                <c:pt idx="0">
                  <c:v>Kolle</c:v>
                </c:pt>
                <c:pt idx="1">
                  <c:v>Kalv</c:v>
                </c:pt>
                <c:pt idx="2">
                  <c:v>Spissbukk</c:v>
                </c:pt>
                <c:pt idx="3">
                  <c:v>Bukk</c:v>
                </c:pt>
                <c:pt idx="4">
                  <c:v>Ukjent</c:v>
                </c:pt>
              </c:strCache>
            </c:strRef>
          </c:cat>
          <c:val>
            <c:numRef>
              <c:f>'2020'!$P$90:$T$90</c:f>
              <c:numCache>
                <c:formatCode>0.0\ %</c:formatCode>
                <c:ptCount val="5"/>
                <c:pt idx="0">
                  <c:v>0.40476190476190477</c:v>
                </c:pt>
                <c:pt idx="1">
                  <c:v>0.26530612244897961</c:v>
                </c:pt>
                <c:pt idx="2">
                  <c:v>4.9319727891156462E-2</c:v>
                </c:pt>
                <c:pt idx="3">
                  <c:v>0.10374149659863946</c:v>
                </c:pt>
                <c:pt idx="4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91-4EF6-9429-A5C1A4223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91032"/>
        <c:axId val="826990376"/>
      </c:lineChart>
      <c:catAx>
        <c:axId val="7067422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742864"/>
        <c:crosses val="autoZero"/>
        <c:auto val="1"/>
        <c:lblAlgn val="ctr"/>
        <c:lblOffset val="100"/>
        <c:noMultiLvlLbl val="0"/>
      </c:catAx>
      <c:valAx>
        <c:axId val="7067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/>
                  <a:t>Antall dyr telt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742208"/>
        <c:crosses val="autoZero"/>
        <c:crossBetween val="between"/>
      </c:valAx>
      <c:valAx>
        <c:axId val="826990376"/>
        <c:scaling>
          <c:orientation val="minMax"/>
        </c:scaling>
        <c:delete val="0"/>
        <c:axPos val="r"/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6991032"/>
        <c:crosses val="max"/>
        <c:crossBetween val="between"/>
      </c:valAx>
      <c:catAx>
        <c:axId val="82699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9903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sett bukk under vårtellinger i perioden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Statistikk!$M$2</c:f>
              <c:strCache>
                <c:ptCount val="1"/>
                <c:pt idx="0">
                  <c:v>Sum bukk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Statistikk!$C$3:$C$13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Statistikk!$M$3:$M$13</c:f>
              <c:numCache>
                <c:formatCode>0.00%</c:formatCode>
                <c:ptCount val="11"/>
                <c:pt idx="0">
                  <c:v>8.7431693989071038E-2</c:v>
                </c:pt>
                <c:pt idx="1">
                  <c:v>0.16574585635359115</c:v>
                </c:pt>
                <c:pt idx="2">
                  <c:v>0.10247349823321555</c:v>
                </c:pt>
                <c:pt idx="3">
                  <c:v>5.8047493403693931E-2</c:v>
                </c:pt>
                <c:pt idx="4">
                  <c:v>0.10512129380053908</c:v>
                </c:pt>
                <c:pt idx="5">
                  <c:v>0.10996563573883161</c:v>
                </c:pt>
                <c:pt idx="6">
                  <c:v>0.13988095238095238</c:v>
                </c:pt>
                <c:pt idx="7">
                  <c:v>0.15614617940199338</c:v>
                </c:pt>
                <c:pt idx="8">
                  <c:v>0.137221269296741</c:v>
                </c:pt>
                <c:pt idx="9">
                  <c:v>0.15306122448979592</c:v>
                </c:pt>
                <c:pt idx="10">
                  <c:v>0.13616398243045388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4-47DF-B225-0ED75B9ED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011184"/>
        <c:axId val="607004952"/>
      </c:barChart>
      <c:catAx>
        <c:axId val="60701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7004952"/>
        <c:crosses val="autoZero"/>
        <c:auto val="1"/>
        <c:lblAlgn val="ctr"/>
        <c:lblOffset val="100"/>
        <c:noMultiLvlLbl val="0"/>
      </c:catAx>
      <c:valAx>
        <c:axId val="60700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70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566737</xdr:colOff>
      <xdr:row>85</xdr:row>
      <xdr:rowOff>19050</xdr:rowOff>
    </xdr:from>
    <xdr:to>
      <xdr:col>10</xdr:col>
      <xdr:colOff>23812</xdr:colOff>
      <xdr:row>99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6156EE-F7B8-4E19-BE48-54F289BC0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560293</xdr:colOff>
      <xdr:row>90</xdr:row>
      <xdr:rowOff>169208</xdr:rowOff>
    </xdr:from>
    <xdr:to>
      <xdr:col>13</xdr:col>
      <xdr:colOff>448234</xdr:colOff>
      <xdr:row>112</xdr:row>
      <xdr:rowOff>44824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528DE2-1392-424F-9990-2D1CEC1C1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94</xdr:row>
      <xdr:rowOff>166687</xdr:rowOff>
    </xdr:from>
    <xdr:to>
      <xdr:col>15</xdr:col>
      <xdr:colOff>0</xdr:colOff>
      <xdr:row>113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04423B-CFDA-49C9-937E-DDD31C8C6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76199</xdr:colOff>
      <xdr:row>91</xdr:row>
      <xdr:rowOff>185736</xdr:rowOff>
    </xdr:from>
    <xdr:to>
      <xdr:col>27</xdr:col>
      <xdr:colOff>447675</xdr:colOff>
      <xdr:row>114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2D6972-42A3-43AA-9AC2-CE70F7B53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94</xdr:row>
      <xdr:rowOff>138112</xdr:rowOff>
    </xdr:from>
    <xdr:to>
      <xdr:col>15</xdr:col>
      <xdr:colOff>19050</xdr:colOff>
      <xdr:row>113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75B84-B639-485E-9680-EB5DDBDA9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76199</xdr:colOff>
      <xdr:row>91</xdr:row>
      <xdr:rowOff>185736</xdr:rowOff>
    </xdr:from>
    <xdr:to>
      <xdr:col>27</xdr:col>
      <xdr:colOff>447675</xdr:colOff>
      <xdr:row>114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070B63-B9C7-4CDD-8AB2-46628494E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94</xdr:row>
      <xdr:rowOff>138112</xdr:rowOff>
    </xdr:from>
    <xdr:to>
      <xdr:col>15</xdr:col>
      <xdr:colOff>19050</xdr:colOff>
      <xdr:row>113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868AB-8DB9-4093-A38A-5CE413DDB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76199</xdr:colOff>
      <xdr:row>91</xdr:row>
      <xdr:rowOff>185736</xdr:rowOff>
    </xdr:from>
    <xdr:to>
      <xdr:col>27</xdr:col>
      <xdr:colOff>447675</xdr:colOff>
      <xdr:row>114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70FC6C-4E0B-4AE4-9032-F98CFDD16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1</xdr:row>
      <xdr:rowOff>61912</xdr:rowOff>
    </xdr:from>
    <xdr:to>
      <xdr:col>21</xdr:col>
      <xdr:colOff>104775</xdr:colOff>
      <xdr:row>15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228B81-298F-4832-8A1D-EF1B861FA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247650</xdr:colOff>
      <xdr:row>10</xdr:row>
      <xdr:rowOff>14287</xdr:rowOff>
    </xdr:from>
    <xdr:to>
      <xdr:col>43</xdr:col>
      <xdr:colOff>390525</xdr:colOff>
      <xdr:row>24</xdr:row>
      <xdr:rowOff>90487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7C76CE-4B96-49E0-8CB0-73AAC0D39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257174</xdr:colOff>
      <xdr:row>27</xdr:row>
      <xdr:rowOff>23811</xdr:rowOff>
    </xdr:from>
    <xdr:to>
      <xdr:col>21</xdr:col>
      <xdr:colOff>152399</xdr:colOff>
      <xdr:row>49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FF7451-8080-42CE-88BF-2DEACA7F3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85:K87" totalsRowShown="0">
  <autoFilter ref="B85:K87" xr:uid="{00000000-0009-0000-0100-000002000000}"/>
  <tableColumns count="1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workbookViewId="0">
      <selection sqref="A1:XFD1048576"/>
    </sheetView>
  </sheetViews>
  <sheetFormatPr defaultColWidth="11.5703125" defaultRowHeight="15" x14ac:dyDescent="0.3"/>
  <cols>
    <col min="1" max="1" width="26.7109375" customWidth="1"/>
  </cols>
  <sheetData>
    <row r="1" spans="1:13" ht="27.75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154" t="s">
        <v>1</v>
      </c>
      <c r="L1" s="129"/>
      <c r="M1" s="130"/>
    </row>
    <row r="2" spans="1:13" x14ac:dyDescent="0.3">
      <c r="K2" s="131"/>
      <c r="L2" s="132"/>
      <c r="M2" s="133"/>
    </row>
    <row r="3" spans="1:13" ht="18.75" thickBot="1" x14ac:dyDescent="0.4">
      <c r="A3" s="30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131"/>
      <c r="L3" s="132"/>
      <c r="M3" s="133"/>
    </row>
    <row r="4" spans="1:13" ht="18.75" thickBot="1" x14ac:dyDescent="0.4">
      <c r="A4" s="31" t="s">
        <v>4</v>
      </c>
      <c r="B4" s="5" t="s">
        <v>5</v>
      </c>
      <c r="C4" s="5"/>
      <c r="D4" s="5"/>
      <c r="E4" s="5"/>
      <c r="F4" s="5"/>
      <c r="G4" s="4"/>
      <c r="H4" s="4"/>
      <c r="I4" s="4"/>
      <c r="J4" s="2"/>
      <c r="K4" s="131"/>
      <c r="L4" s="132"/>
      <c r="M4" s="133"/>
    </row>
    <row r="5" spans="1:13" ht="18.75" thickBot="1" x14ac:dyDescent="0.4">
      <c r="A5" s="31" t="s">
        <v>6</v>
      </c>
      <c r="B5" s="5" t="s">
        <v>7</v>
      </c>
      <c r="C5" s="5"/>
      <c r="D5" s="5"/>
      <c r="E5" s="5"/>
      <c r="F5" s="5"/>
      <c r="G5" s="4"/>
      <c r="H5" s="4"/>
      <c r="I5" s="4"/>
      <c r="J5" s="2"/>
      <c r="K5" s="131"/>
      <c r="L5" s="132"/>
      <c r="M5" s="133"/>
    </row>
    <row r="6" spans="1:13" ht="18.75" thickBot="1" x14ac:dyDescent="0.4">
      <c r="A6" s="31" t="s">
        <v>8</v>
      </c>
      <c r="B6" s="5"/>
      <c r="C6" s="5"/>
      <c r="D6" s="5"/>
      <c r="E6" s="5"/>
      <c r="F6" s="5"/>
      <c r="G6" s="4"/>
      <c r="H6" s="4"/>
      <c r="I6" s="4"/>
      <c r="J6" s="2"/>
      <c r="K6" s="131"/>
      <c r="L6" s="132"/>
      <c r="M6" s="133"/>
    </row>
    <row r="7" spans="1:13" ht="15.75" thickBot="1" x14ac:dyDescent="0.35">
      <c r="K7" s="131"/>
      <c r="L7" s="132"/>
      <c r="M7" s="133"/>
    </row>
    <row r="8" spans="1:13" ht="18.75" thickBot="1" x14ac:dyDescent="0.4">
      <c r="A8" s="32" t="s">
        <v>9</v>
      </c>
      <c r="B8" s="32" t="s">
        <v>10</v>
      </c>
      <c r="C8" s="6" t="s">
        <v>11</v>
      </c>
      <c r="D8" s="32" t="s">
        <v>12</v>
      </c>
      <c r="E8" s="9"/>
      <c r="F8" s="32" t="s">
        <v>13</v>
      </c>
      <c r="G8" s="151">
        <v>0</v>
      </c>
      <c r="H8" s="13"/>
      <c r="I8" s="1"/>
      <c r="K8" s="131"/>
      <c r="L8" s="132"/>
      <c r="M8" s="133"/>
    </row>
    <row r="9" spans="1:13" ht="18.75" thickBot="1" x14ac:dyDescent="0.4">
      <c r="A9" s="33"/>
      <c r="B9" s="32" t="s">
        <v>14</v>
      </c>
      <c r="C9" s="6"/>
      <c r="D9" s="32" t="s">
        <v>15</v>
      </c>
      <c r="E9" s="9"/>
      <c r="F9" s="32" t="s">
        <v>16</v>
      </c>
      <c r="G9" s="16"/>
      <c r="H9" s="5">
        <v>5</v>
      </c>
      <c r="I9" s="5"/>
      <c r="J9" s="33"/>
      <c r="K9" s="134"/>
      <c r="L9" s="135"/>
      <c r="M9" s="136"/>
    </row>
    <row r="10" spans="1:13" ht="18.75" thickBot="1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 t="s">
        <v>17</v>
      </c>
      <c r="L10" s="33"/>
      <c r="M10" s="33"/>
    </row>
    <row r="11" spans="1:13" ht="18.75" thickBot="1" x14ac:dyDescent="0.35">
      <c r="A11" s="34" t="s">
        <v>18</v>
      </c>
      <c r="B11" s="155" t="s">
        <v>19</v>
      </c>
      <c r="C11" s="155"/>
      <c r="D11" s="155" t="s">
        <v>20</v>
      </c>
      <c r="E11" s="155"/>
      <c r="F11" s="155" t="s">
        <v>21</v>
      </c>
      <c r="G11" s="155"/>
      <c r="H11" s="155" t="s">
        <v>22</v>
      </c>
      <c r="I11" s="155" t="s">
        <v>22</v>
      </c>
      <c r="J11" s="137" t="s">
        <v>23</v>
      </c>
      <c r="K11" s="35" t="s">
        <v>24</v>
      </c>
      <c r="L11" s="36" t="s">
        <v>25</v>
      </c>
      <c r="M11" s="15" t="s">
        <v>26</v>
      </c>
    </row>
    <row r="12" spans="1:13" ht="18.75" thickBot="1" x14ac:dyDescent="0.4">
      <c r="A12" s="7" t="s">
        <v>27</v>
      </c>
      <c r="B12" s="138"/>
      <c r="C12" s="139"/>
      <c r="D12" s="139">
        <v>56</v>
      </c>
      <c r="E12" s="139"/>
      <c r="F12" s="139">
        <v>32</v>
      </c>
      <c r="G12" s="139"/>
      <c r="H12" s="139">
        <v>4</v>
      </c>
      <c r="I12" s="139"/>
      <c r="J12" s="37"/>
      <c r="K12" s="38"/>
      <c r="L12" s="12">
        <v>92</v>
      </c>
      <c r="M12" s="8"/>
    </row>
    <row r="13" spans="1:13" ht="18.75" thickBot="1" x14ac:dyDescent="0.4">
      <c r="A13" s="10" t="s">
        <v>28</v>
      </c>
      <c r="B13" s="138"/>
      <c r="C13" s="139"/>
      <c r="D13" s="140"/>
      <c r="E13" s="140"/>
      <c r="F13" s="140"/>
      <c r="G13" s="140"/>
      <c r="H13" s="140"/>
      <c r="I13" s="140"/>
      <c r="J13" s="14"/>
      <c r="K13" s="39"/>
      <c r="L13" s="40">
        <v>0</v>
      </c>
      <c r="M13" s="11"/>
    </row>
    <row r="14" spans="1:13" ht="18.75" thickBot="1" x14ac:dyDescent="0.4">
      <c r="A14" s="10" t="s">
        <v>29</v>
      </c>
      <c r="B14" s="138"/>
      <c r="C14" s="139"/>
      <c r="D14" s="140">
        <v>31</v>
      </c>
      <c r="E14" s="140"/>
      <c r="F14" s="140">
        <v>15</v>
      </c>
      <c r="G14" s="140"/>
      <c r="H14" s="140">
        <v>1</v>
      </c>
      <c r="I14" s="140"/>
      <c r="J14" s="14">
        <v>7</v>
      </c>
      <c r="K14" s="39">
        <v>22</v>
      </c>
      <c r="L14" s="40">
        <v>76</v>
      </c>
      <c r="M14" s="11"/>
    </row>
    <row r="15" spans="1:13" ht="18.75" thickBot="1" x14ac:dyDescent="0.4">
      <c r="A15" s="10" t="s">
        <v>30</v>
      </c>
      <c r="B15" s="138"/>
      <c r="C15" s="139"/>
      <c r="D15" s="140">
        <v>2</v>
      </c>
      <c r="E15" s="140"/>
      <c r="F15" s="140">
        <v>6</v>
      </c>
      <c r="G15" s="140"/>
      <c r="H15" s="140">
        <v>6</v>
      </c>
      <c r="I15" s="140"/>
      <c r="J15" s="14">
        <v>2</v>
      </c>
      <c r="K15" s="39">
        <v>58</v>
      </c>
      <c r="L15" s="40">
        <v>74</v>
      </c>
      <c r="M15" s="11"/>
    </row>
    <row r="16" spans="1:13" ht="18.75" thickBot="1" x14ac:dyDescent="0.4">
      <c r="A16" s="10" t="s">
        <v>31</v>
      </c>
      <c r="B16" s="138"/>
      <c r="C16" s="139"/>
      <c r="D16" s="140">
        <v>15</v>
      </c>
      <c r="E16" s="140"/>
      <c r="F16" s="140">
        <v>12</v>
      </c>
      <c r="G16" s="140"/>
      <c r="H16" s="140">
        <v>4</v>
      </c>
      <c r="I16" s="140"/>
      <c r="J16" s="14">
        <v>2</v>
      </c>
      <c r="K16" s="39">
        <v>25</v>
      </c>
      <c r="L16" s="40">
        <v>58</v>
      </c>
      <c r="M16" s="11"/>
    </row>
    <row r="17" spans="1:13" ht="18.75" thickBot="1" x14ac:dyDescent="0.4">
      <c r="A17" s="10" t="s">
        <v>32</v>
      </c>
      <c r="B17" s="138"/>
      <c r="C17" s="139"/>
      <c r="D17" s="140">
        <v>10</v>
      </c>
      <c r="E17" s="140"/>
      <c r="F17" s="140">
        <v>6</v>
      </c>
      <c r="G17" s="140"/>
      <c r="H17" s="140"/>
      <c r="I17" s="140"/>
      <c r="J17" s="14">
        <v>1</v>
      </c>
      <c r="K17" s="39"/>
      <c r="L17" s="40">
        <v>17</v>
      </c>
      <c r="M17" s="11"/>
    </row>
    <row r="18" spans="1:13" ht="18.75" thickBot="1" x14ac:dyDescent="0.4">
      <c r="A18" s="10" t="s">
        <v>33</v>
      </c>
      <c r="B18" s="138"/>
      <c r="C18" s="139"/>
      <c r="D18" s="140">
        <v>21</v>
      </c>
      <c r="E18" s="140"/>
      <c r="F18" s="140">
        <v>11</v>
      </c>
      <c r="G18" s="140"/>
      <c r="H18" s="140">
        <v>1</v>
      </c>
      <c r="I18" s="140"/>
      <c r="J18" s="14">
        <v>3</v>
      </c>
      <c r="K18" s="39"/>
      <c r="L18" s="40">
        <v>36</v>
      </c>
      <c r="M18" s="11"/>
    </row>
    <row r="19" spans="1:13" ht="18" x14ac:dyDescent="0.35">
      <c r="A19" s="10" t="s">
        <v>34</v>
      </c>
      <c r="B19" s="138"/>
      <c r="C19" s="139"/>
      <c r="D19" s="140">
        <v>5</v>
      </c>
      <c r="E19" s="140"/>
      <c r="F19" s="140">
        <v>4</v>
      </c>
      <c r="G19" s="140"/>
      <c r="H19" s="140">
        <v>3</v>
      </c>
      <c r="I19" s="140"/>
      <c r="J19" s="14">
        <v>1</v>
      </c>
      <c r="K19" s="39"/>
      <c r="L19" s="40">
        <v>13</v>
      </c>
      <c r="M19" s="11"/>
    </row>
    <row r="20" spans="1:13" ht="18" x14ac:dyDescent="0.35">
      <c r="A20" s="10"/>
      <c r="B20" s="140"/>
      <c r="C20" s="140"/>
      <c r="D20" s="140"/>
      <c r="E20" s="140"/>
      <c r="F20" s="140"/>
      <c r="G20" s="140"/>
      <c r="H20" s="140"/>
      <c r="I20" s="140"/>
      <c r="J20" s="14"/>
      <c r="K20" s="39"/>
      <c r="L20" s="40"/>
      <c r="M20" s="11"/>
    </row>
    <row r="21" spans="1:13" ht="18" x14ac:dyDescent="0.35">
      <c r="A21" s="10"/>
      <c r="B21" s="140"/>
      <c r="C21" s="140"/>
      <c r="D21" s="140"/>
      <c r="E21" s="140"/>
      <c r="F21" s="140"/>
      <c r="G21" s="140"/>
      <c r="H21" s="140"/>
      <c r="I21" s="140"/>
      <c r="J21" s="14"/>
      <c r="K21" s="39"/>
      <c r="L21" s="40"/>
      <c r="M21" s="11"/>
    </row>
    <row r="22" spans="1:13" ht="18.75" thickBot="1" x14ac:dyDescent="0.4">
      <c r="A22" s="10"/>
      <c r="B22" s="140"/>
      <c r="C22" s="140"/>
      <c r="D22" s="140"/>
      <c r="E22" s="140"/>
      <c r="F22" s="140"/>
      <c r="G22" s="140"/>
      <c r="H22" s="140"/>
      <c r="I22" s="140"/>
      <c r="J22" s="14"/>
      <c r="K22" s="39"/>
      <c r="L22" s="40"/>
      <c r="M22" s="11"/>
    </row>
    <row r="23" spans="1:13" ht="18.75" thickBot="1" x14ac:dyDescent="0.4">
      <c r="A23" s="41" t="s">
        <v>35</v>
      </c>
      <c r="B23" s="142"/>
      <c r="C23" s="142"/>
      <c r="D23" s="142">
        <v>140</v>
      </c>
      <c r="E23" s="142"/>
      <c r="F23" s="142">
        <v>86</v>
      </c>
      <c r="G23" s="142"/>
      <c r="H23" s="142">
        <v>16</v>
      </c>
      <c r="I23" s="142"/>
      <c r="J23" s="42">
        <f>SUM(J14:J22)</f>
        <v>16</v>
      </c>
      <c r="K23" s="43">
        <v>105</v>
      </c>
      <c r="L23" s="6">
        <v>366</v>
      </c>
      <c r="M23" s="44"/>
    </row>
    <row r="24" spans="1:13" ht="18.75" thickBot="1" x14ac:dyDescent="0.4">
      <c r="A24" s="41" t="s">
        <v>171</v>
      </c>
      <c r="B24" s="153"/>
      <c r="C24" s="153"/>
      <c r="D24" s="153">
        <f>D23/L23</f>
        <v>0.38251366120218577</v>
      </c>
      <c r="E24" s="153"/>
      <c r="F24" s="153">
        <f>F23/L23</f>
        <v>0.23497267759562843</v>
      </c>
      <c r="G24" s="153"/>
      <c r="H24" s="153">
        <f>H23/L23</f>
        <v>4.3715846994535519E-2</v>
      </c>
      <c r="I24" s="153"/>
      <c r="J24" s="153">
        <f>J23/L23</f>
        <v>4.3715846994535519E-2</v>
      </c>
      <c r="K24" s="153">
        <f>K23/L23</f>
        <v>0.28688524590163933</v>
      </c>
      <c r="L24" s="152"/>
      <c r="M24" s="44"/>
    </row>
    <row r="25" spans="1:13" ht="18.75" thickBot="1" x14ac:dyDescent="0.35">
      <c r="A25" s="156" t="s">
        <v>36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spans="1:13" ht="18" x14ac:dyDescent="0.3">
      <c r="A26" s="141" t="s">
        <v>37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 ht="18" x14ac:dyDescent="0.3">
      <c r="A27" s="141" t="s">
        <v>38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ht="18" x14ac:dyDescent="0.3">
      <c r="A28" s="141" t="s">
        <v>39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ht="18" x14ac:dyDescent="0.3">
      <c r="A29" s="141" t="s">
        <v>40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 ht="18" x14ac:dyDescent="0.3">
      <c r="A30" s="141" t="s">
        <v>41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 ht="18" x14ac:dyDescent="0.3">
      <c r="A31" s="141" t="s">
        <v>42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ht="18" x14ac:dyDescent="0.3">
      <c r="A32" s="141" t="s">
        <v>43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ht="18" x14ac:dyDescent="0.3">
      <c r="A33" s="141" t="s">
        <v>44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ht="18" x14ac:dyDescent="0.3">
      <c r="A34" s="141" t="s">
        <v>45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13" ht="18" x14ac:dyDescent="0.3">
      <c r="A35" s="141" t="s">
        <v>46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13" ht="18" x14ac:dyDescent="0.3">
      <c r="A36" s="141" t="s">
        <v>47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ht="18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x14ac:dyDescent="0.3">
      <c r="A38" s="158" t="s">
        <v>48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</row>
    <row r="39" spans="1:13" x14ac:dyDescent="0.3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x14ac:dyDescent="0.3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3"/>
    </row>
    <row r="41" spans="1:13" x14ac:dyDescent="0.3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3"/>
    </row>
    <row r="42" spans="1:13" x14ac:dyDescent="0.3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3"/>
    </row>
    <row r="43" spans="1:13" x14ac:dyDescent="0.3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3"/>
    </row>
    <row r="44" spans="1:13" x14ac:dyDescent="0.3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3"/>
    </row>
    <row r="45" spans="1:13" x14ac:dyDescent="0.3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3"/>
    </row>
    <row r="46" spans="1:13" x14ac:dyDescent="0.3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3"/>
    </row>
    <row r="47" spans="1:13" x14ac:dyDescent="0.3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3"/>
    </row>
    <row r="48" spans="1:13" x14ac:dyDescent="0.3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</row>
    <row r="49" spans="1:13" x14ac:dyDescent="0.3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3"/>
    </row>
    <row r="50" spans="1:13" x14ac:dyDescent="0.3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5003-8F32-424C-949C-AAB1847B3543}">
  <dimension ref="A1:U116"/>
  <sheetViews>
    <sheetView showGridLines="0" topLeftCell="A37" workbookViewId="0">
      <selection activeCell="L16" sqref="L16"/>
    </sheetView>
  </sheetViews>
  <sheetFormatPr defaultColWidth="11.5703125" defaultRowHeight="15" x14ac:dyDescent="0.3"/>
  <cols>
    <col min="1" max="1" width="40" style="71" customWidth="1"/>
    <col min="2" max="2" width="16.140625" customWidth="1"/>
    <col min="9" max="9" width="7.28515625" customWidth="1"/>
    <col min="13" max="13" width="23.85546875" customWidth="1"/>
    <col min="14" max="14" width="14" customWidth="1"/>
  </cols>
  <sheetData>
    <row r="1" spans="1:17" ht="27.75" x14ac:dyDescent="0.3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20"/>
      <c r="K1" s="235" t="s">
        <v>164</v>
      </c>
      <c r="L1" s="236"/>
      <c r="M1" s="237"/>
    </row>
    <row r="2" spans="1:17" x14ac:dyDescent="0.3">
      <c r="H2" s="123"/>
      <c r="K2" s="238"/>
      <c r="L2" s="239"/>
      <c r="M2" s="240"/>
    </row>
    <row r="3" spans="1:17" ht="18.75" thickBot="1" x14ac:dyDescent="0.4">
      <c r="A3" s="85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238"/>
      <c r="L3" s="239"/>
      <c r="M3" s="240"/>
    </row>
    <row r="4" spans="1:17" ht="18.75" thickBot="1" x14ac:dyDescent="0.4">
      <c r="A4" s="86" t="s">
        <v>4</v>
      </c>
      <c r="B4" s="5" t="s">
        <v>64</v>
      </c>
      <c r="C4" s="5"/>
      <c r="D4" s="5"/>
      <c r="E4" s="5"/>
      <c r="F4" s="5"/>
      <c r="G4" s="4"/>
      <c r="H4" s="4"/>
      <c r="I4" s="4"/>
      <c r="J4" s="2"/>
      <c r="K4" s="238"/>
      <c r="L4" s="239"/>
      <c r="M4" s="240"/>
    </row>
    <row r="5" spans="1:17" ht="18.75" thickBot="1" x14ac:dyDescent="0.4">
      <c r="A5" s="86" t="s">
        <v>6</v>
      </c>
      <c r="B5" s="5" t="s">
        <v>59</v>
      </c>
      <c r="C5" s="5"/>
      <c r="D5" s="5"/>
      <c r="E5" s="5"/>
      <c r="F5" s="5"/>
      <c r="G5" s="4"/>
      <c r="H5" s="4"/>
      <c r="I5" s="4"/>
      <c r="J5" s="2"/>
      <c r="K5" s="238"/>
      <c r="L5" s="239"/>
      <c r="M5" s="240"/>
    </row>
    <row r="6" spans="1:17" ht="18.75" thickBot="1" x14ac:dyDescent="0.4">
      <c r="A6" s="87" t="s">
        <v>60</v>
      </c>
      <c r="B6" s="75">
        <v>43916</v>
      </c>
      <c r="C6" s="88"/>
      <c r="D6" s="88"/>
      <c r="E6" s="88"/>
      <c r="F6" s="88"/>
      <c r="G6" s="76"/>
      <c r="H6" s="76"/>
      <c r="I6" s="76"/>
      <c r="J6" s="2"/>
      <c r="K6" s="238"/>
      <c r="L6" s="239"/>
      <c r="M6" s="240"/>
    </row>
    <row r="7" spans="1:17" ht="15.75" thickBot="1" x14ac:dyDescent="0.35">
      <c r="K7" s="238"/>
      <c r="L7" s="239"/>
      <c r="M7" s="240"/>
    </row>
    <row r="8" spans="1:17" ht="18.75" thickBot="1" x14ac:dyDescent="0.4">
      <c r="A8" s="89" t="s">
        <v>9</v>
      </c>
      <c r="B8" s="32" t="s">
        <v>10</v>
      </c>
      <c r="C8" s="6" t="s">
        <v>61</v>
      </c>
      <c r="D8" s="32" t="s">
        <v>12</v>
      </c>
      <c r="E8" s="9" t="s">
        <v>137</v>
      </c>
      <c r="F8" s="32" t="s">
        <v>13</v>
      </c>
      <c r="G8" s="119" t="s">
        <v>159</v>
      </c>
      <c r="H8" s="13"/>
      <c r="I8" s="1"/>
      <c r="K8" s="238"/>
      <c r="L8" s="239"/>
      <c r="M8" s="240"/>
    </row>
    <row r="9" spans="1:17" ht="18.75" thickBot="1" x14ac:dyDescent="0.4">
      <c r="A9" s="90"/>
      <c r="B9" s="32" t="s">
        <v>14</v>
      </c>
      <c r="C9" s="6"/>
      <c r="D9" s="32" t="s">
        <v>15</v>
      </c>
      <c r="E9" s="9"/>
      <c r="F9" s="32" t="s">
        <v>16</v>
      </c>
      <c r="G9" s="16" t="s">
        <v>158</v>
      </c>
      <c r="H9" s="5"/>
      <c r="I9" s="5"/>
      <c r="J9" s="33"/>
      <c r="K9" s="241"/>
      <c r="L9" s="242"/>
      <c r="M9" s="243"/>
    </row>
    <row r="10" spans="1:17" ht="18.75" thickBot="1" x14ac:dyDescent="0.4">
      <c r="A10" s="9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7" ht="18.75" thickBot="1" x14ac:dyDescent="0.35">
      <c r="A11" s="91" t="s">
        <v>18</v>
      </c>
      <c r="B11" s="206" t="s">
        <v>19</v>
      </c>
      <c r="C11" s="206"/>
      <c r="D11" s="206" t="s">
        <v>20</v>
      </c>
      <c r="E11" s="206"/>
      <c r="F11" s="206" t="s">
        <v>21</v>
      </c>
      <c r="G11" s="206"/>
      <c r="H11" s="206" t="s">
        <v>22</v>
      </c>
      <c r="I11" s="206" t="s">
        <v>22</v>
      </c>
      <c r="J11" s="116" t="s">
        <v>23</v>
      </c>
      <c r="K11" s="35" t="s">
        <v>24</v>
      </c>
      <c r="L11" s="36" t="s">
        <v>25</v>
      </c>
      <c r="M11" s="53" t="s">
        <v>65</v>
      </c>
      <c r="N11" s="28" t="s">
        <v>108</v>
      </c>
      <c r="O11" s="28" t="s">
        <v>109</v>
      </c>
      <c r="P11" s="28" t="s">
        <v>111</v>
      </c>
      <c r="Q11" s="28" t="s">
        <v>150</v>
      </c>
    </row>
    <row r="12" spans="1:17" ht="18.75" thickBot="1" x14ac:dyDescent="0.4">
      <c r="A12" s="124" t="s">
        <v>66</v>
      </c>
      <c r="B12" s="230" t="s">
        <v>135</v>
      </c>
      <c r="C12" s="230"/>
      <c r="D12" s="217">
        <v>5</v>
      </c>
      <c r="E12" s="217"/>
      <c r="F12" s="217">
        <v>2</v>
      </c>
      <c r="G12" s="217"/>
      <c r="H12" s="217">
        <v>2</v>
      </c>
      <c r="I12" s="217"/>
      <c r="J12" s="120">
        <v>2</v>
      </c>
      <c r="K12" s="84">
        <v>0</v>
      </c>
      <c r="L12" s="108">
        <f>SUM(D12:K12)</f>
        <v>11</v>
      </c>
      <c r="M12" s="27" t="s">
        <v>68</v>
      </c>
      <c r="N12" s="29"/>
      <c r="O12" s="121"/>
      <c r="P12" s="121"/>
      <c r="Q12" s="121">
        <v>0</v>
      </c>
    </row>
    <row r="13" spans="1:17" ht="18.75" thickBot="1" x14ac:dyDescent="0.4">
      <c r="A13" s="125" t="s">
        <v>69</v>
      </c>
      <c r="B13" s="229" t="s">
        <v>143</v>
      </c>
      <c r="C13" s="229"/>
      <c r="D13" s="205">
        <v>8</v>
      </c>
      <c r="E13" s="205"/>
      <c r="F13" s="205">
        <v>6</v>
      </c>
      <c r="G13" s="205"/>
      <c r="H13" s="205">
        <v>1</v>
      </c>
      <c r="I13" s="205"/>
      <c r="J13" s="118">
        <v>3</v>
      </c>
      <c r="K13" s="17">
        <v>0</v>
      </c>
      <c r="L13" s="108">
        <f t="shared" ref="L13:L18" si="0">SUM(D13:K13)</f>
        <v>18</v>
      </c>
      <c r="M13" s="27" t="s">
        <v>70</v>
      </c>
      <c r="N13" s="29"/>
      <c r="O13" s="121"/>
      <c r="P13" s="121"/>
      <c r="Q13" s="121">
        <v>0</v>
      </c>
    </row>
    <row r="14" spans="1:17" ht="18.75" thickBot="1" x14ac:dyDescent="0.4">
      <c r="A14" s="125" t="s">
        <v>71</v>
      </c>
      <c r="B14" s="229" t="s">
        <v>161</v>
      </c>
      <c r="C14" s="229"/>
      <c r="D14" s="205">
        <v>16</v>
      </c>
      <c r="E14" s="205"/>
      <c r="F14" s="205">
        <v>13</v>
      </c>
      <c r="G14" s="205"/>
      <c r="H14" s="205">
        <v>1</v>
      </c>
      <c r="I14" s="205"/>
      <c r="J14" s="118">
        <v>0</v>
      </c>
      <c r="K14" s="17">
        <v>0</v>
      </c>
      <c r="L14" s="108">
        <f t="shared" si="0"/>
        <v>30</v>
      </c>
      <c r="M14" s="27" t="s">
        <v>72</v>
      </c>
      <c r="N14" s="29"/>
      <c r="O14" s="121"/>
      <c r="P14" s="121"/>
      <c r="Q14" s="121">
        <v>0</v>
      </c>
    </row>
    <row r="15" spans="1:17" ht="18.75" thickBot="1" x14ac:dyDescent="0.4">
      <c r="A15" s="125" t="s">
        <v>73</v>
      </c>
      <c r="B15" s="229" t="s">
        <v>165</v>
      </c>
      <c r="C15" s="229"/>
      <c r="D15" s="205">
        <v>14</v>
      </c>
      <c r="E15" s="205"/>
      <c r="F15" s="205">
        <v>9</v>
      </c>
      <c r="G15" s="205"/>
      <c r="H15" s="205">
        <v>6</v>
      </c>
      <c r="I15" s="205"/>
      <c r="J15" s="118">
        <v>6</v>
      </c>
      <c r="K15" s="17">
        <v>0</v>
      </c>
      <c r="L15" s="108">
        <f t="shared" si="0"/>
        <v>35</v>
      </c>
      <c r="M15" s="27" t="s">
        <v>140</v>
      </c>
      <c r="N15" s="29"/>
      <c r="O15" s="121"/>
      <c r="P15" s="121"/>
      <c r="Q15" s="121">
        <v>0</v>
      </c>
    </row>
    <row r="16" spans="1:17" ht="18.75" thickBot="1" x14ac:dyDescent="0.4">
      <c r="A16" s="125" t="s">
        <v>75</v>
      </c>
      <c r="B16" s="229" t="s">
        <v>160</v>
      </c>
      <c r="C16" s="229"/>
      <c r="D16" s="205">
        <v>27</v>
      </c>
      <c r="E16" s="205"/>
      <c r="F16" s="205">
        <v>17</v>
      </c>
      <c r="G16" s="205"/>
      <c r="H16" s="205">
        <v>9</v>
      </c>
      <c r="I16" s="205"/>
      <c r="J16" s="118">
        <v>4</v>
      </c>
      <c r="K16" s="17">
        <v>0</v>
      </c>
      <c r="L16" s="108">
        <f t="shared" si="0"/>
        <v>57</v>
      </c>
      <c r="M16" s="27" t="s">
        <v>76</v>
      </c>
      <c r="N16" s="29"/>
      <c r="O16" s="121"/>
      <c r="P16" s="121"/>
      <c r="Q16" s="121">
        <v>0</v>
      </c>
    </row>
    <row r="17" spans="1:17" ht="18.75" thickBot="1" x14ac:dyDescent="0.4">
      <c r="A17" s="125" t="s">
        <v>77</v>
      </c>
      <c r="B17" s="229" t="s">
        <v>138</v>
      </c>
      <c r="C17" s="229"/>
      <c r="D17" s="205">
        <v>4</v>
      </c>
      <c r="E17" s="205"/>
      <c r="F17" s="205">
        <v>1</v>
      </c>
      <c r="G17" s="205"/>
      <c r="H17" s="205">
        <v>0</v>
      </c>
      <c r="I17" s="205"/>
      <c r="J17" s="118">
        <v>0</v>
      </c>
      <c r="K17" s="17">
        <v>0</v>
      </c>
      <c r="L17" s="108">
        <f t="shared" si="0"/>
        <v>5</v>
      </c>
      <c r="M17" s="27" t="s">
        <v>78</v>
      </c>
      <c r="N17" s="29"/>
      <c r="O17" s="121"/>
      <c r="P17" s="121"/>
      <c r="Q17" s="121">
        <v>0</v>
      </c>
    </row>
    <row r="18" spans="1:17" ht="18.75" thickBot="1" x14ac:dyDescent="0.4">
      <c r="A18" s="125" t="s">
        <v>79</v>
      </c>
      <c r="B18" s="229" t="s">
        <v>163</v>
      </c>
      <c r="C18" s="229"/>
      <c r="D18" s="205">
        <v>3</v>
      </c>
      <c r="E18" s="205"/>
      <c r="F18" s="205">
        <v>1</v>
      </c>
      <c r="G18" s="205"/>
      <c r="H18" s="205">
        <v>0</v>
      </c>
      <c r="I18" s="205"/>
      <c r="J18" s="118">
        <v>0</v>
      </c>
      <c r="K18" s="17">
        <v>10</v>
      </c>
      <c r="L18" s="108">
        <f t="shared" si="0"/>
        <v>14</v>
      </c>
      <c r="M18" s="27" t="s">
        <v>80</v>
      </c>
      <c r="N18" s="29"/>
      <c r="O18" s="121"/>
      <c r="P18" s="121"/>
      <c r="Q18" s="121">
        <v>0</v>
      </c>
    </row>
    <row r="19" spans="1:17" ht="18.75" thickBot="1" x14ac:dyDescent="0.4">
      <c r="A19" s="125" t="s">
        <v>81</v>
      </c>
      <c r="B19" s="229" t="s">
        <v>162</v>
      </c>
      <c r="C19" s="229"/>
      <c r="D19" s="205">
        <v>27</v>
      </c>
      <c r="E19" s="205"/>
      <c r="F19" s="205">
        <v>12</v>
      </c>
      <c r="G19" s="205"/>
      <c r="H19" s="205">
        <v>5</v>
      </c>
      <c r="I19" s="205"/>
      <c r="J19" s="118">
        <v>10</v>
      </c>
      <c r="K19" s="17">
        <v>19</v>
      </c>
      <c r="L19" s="108">
        <f>SUM(D19:K19)</f>
        <v>73</v>
      </c>
      <c r="M19" s="27" t="s">
        <v>82</v>
      </c>
      <c r="N19" s="29"/>
      <c r="O19" s="121"/>
      <c r="P19" s="121"/>
      <c r="Q19" s="121">
        <v>0</v>
      </c>
    </row>
    <row r="20" spans="1:17" ht="18.75" thickBot="1" x14ac:dyDescent="0.4">
      <c r="A20" s="125" t="s">
        <v>83</v>
      </c>
      <c r="B20" s="229" t="s">
        <v>145</v>
      </c>
      <c r="C20" s="229"/>
      <c r="D20" s="205">
        <v>0</v>
      </c>
      <c r="E20" s="205"/>
      <c r="F20" s="205">
        <v>0</v>
      </c>
      <c r="G20" s="205"/>
      <c r="H20" s="205">
        <v>0</v>
      </c>
      <c r="I20" s="205"/>
      <c r="J20" s="118">
        <v>1</v>
      </c>
      <c r="K20" s="17">
        <v>0</v>
      </c>
      <c r="L20" s="108">
        <f>SUM(D20:K20)</f>
        <v>1</v>
      </c>
      <c r="M20" s="27" t="s">
        <v>84</v>
      </c>
      <c r="N20" s="29"/>
      <c r="O20" s="121"/>
      <c r="P20" s="121"/>
      <c r="Q20" s="121">
        <v>0</v>
      </c>
    </row>
    <row r="21" spans="1:17" ht="36.75" thickBot="1" x14ac:dyDescent="0.4">
      <c r="A21" s="125" t="s">
        <v>120</v>
      </c>
      <c r="B21" s="229" t="s">
        <v>166</v>
      </c>
      <c r="C21" s="229"/>
      <c r="D21" s="205">
        <v>10</v>
      </c>
      <c r="E21" s="205"/>
      <c r="F21" s="205">
        <v>7</v>
      </c>
      <c r="G21" s="205"/>
      <c r="H21" s="205">
        <v>3</v>
      </c>
      <c r="I21" s="205"/>
      <c r="J21" s="118">
        <v>0</v>
      </c>
      <c r="K21" s="17">
        <v>0</v>
      </c>
      <c r="L21" s="108">
        <f>SUM(D21:K21)</f>
        <v>20</v>
      </c>
      <c r="M21" s="27" t="s">
        <v>86</v>
      </c>
      <c r="N21" s="29"/>
      <c r="O21" s="29"/>
      <c r="P21" s="29"/>
      <c r="Q21" s="29">
        <v>0</v>
      </c>
    </row>
    <row r="22" spans="1:17" ht="18.75" thickBot="1" x14ac:dyDescent="0.4">
      <c r="A22" s="92" t="s">
        <v>35</v>
      </c>
      <c r="B22" s="207"/>
      <c r="C22" s="207"/>
      <c r="D22" s="206">
        <f>SUM(D12:D21)</f>
        <v>114</v>
      </c>
      <c r="E22" s="206"/>
      <c r="F22" s="206">
        <f>SUM(F12:F21)</f>
        <v>68</v>
      </c>
      <c r="G22" s="206"/>
      <c r="H22" s="206">
        <f>SUM(H12:H21)</f>
        <v>27</v>
      </c>
      <c r="I22" s="206"/>
      <c r="J22" s="116">
        <f>SUM(J12:J21)</f>
        <v>26</v>
      </c>
      <c r="K22" s="35">
        <f>SUM(K12:K21)</f>
        <v>29</v>
      </c>
      <c r="L22" s="109">
        <f>SUM(L12:L21)</f>
        <v>264</v>
      </c>
      <c r="M22" s="50"/>
      <c r="N22" s="29">
        <f>SUM(N12:N21)</f>
        <v>0</v>
      </c>
      <c r="O22" s="29">
        <f>SUM(O12:O21)</f>
        <v>0</v>
      </c>
      <c r="P22" s="29">
        <f>SUM(P12:P21)</f>
        <v>0</v>
      </c>
      <c r="Q22" s="121">
        <f>SUM(Q12:Q21)</f>
        <v>0</v>
      </c>
    </row>
    <row r="24" spans="1:17" s="25" customFormat="1" ht="9.75" customHeight="1" x14ac:dyDescent="0.3">
      <c r="A24" s="74"/>
    </row>
    <row r="25" spans="1:17" ht="27.75" x14ac:dyDescent="0.3">
      <c r="A25" s="218" t="s">
        <v>0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08" t="s">
        <v>168</v>
      </c>
      <c r="L25" s="209"/>
      <c r="M25" s="210"/>
    </row>
    <row r="26" spans="1:17" x14ac:dyDescent="0.3">
      <c r="K26" s="211"/>
      <c r="L26" s="212"/>
      <c r="M26" s="213"/>
    </row>
    <row r="27" spans="1:17" ht="18.75" thickBot="1" x14ac:dyDescent="0.4">
      <c r="A27" s="85" t="s">
        <v>2</v>
      </c>
      <c r="B27" s="13" t="s">
        <v>3</v>
      </c>
      <c r="C27" s="13"/>
      <c r="D27" s="13"/>
      <c r="E27" s="13"/>
      <c r="F27" s="13"/>
      <c r="G27" s="3"/>
      <c r="H27" s="3"/>
      <c r="I27" s="3"/>
      <c r="J27" s="2"/>
      <c r="K27" s="211"/>
      <c r="L27" s="212"/>
      <c r="M27" s="213"/>
    </row>
    <row r="28" spans="1:17" ht="18.75" thickBot="1" x14ac:dyDescent="0.4">
      <c r="A28" s="86" t="s">
        <v>4</v>
      </c>
      <c r="B28" s="5" t="s">
        <v>64</v>
      </c>
      <c r="C28" s="5"/>
      <c r="D28" s="5"/>
      <c r="E28" s="5"/>
      <c r="F28" s="5"/>
      <c r="G28" s="4"/>
      <c r="H28" s="4"/>
      <c r="I28" s="4"/>
      <c r="J28" s="2"/>
      <c r="K28" s="211"/>
      <c r="L28" s="212"/>
      <c r="M28" s="213"/>
    </row>
    <row r="29" spans="1:17" ht="18.75" thickBot="1" x14ac:dyDescent="0.4">
      <c r="A29" s="86" t="s">
        <v>6</v>
      </c>
      <c r="B29" s="5" t="s">
        <v>59</v>
      </c>
      <c r="C29" s="5"/>
      <c r="D29" s="5"/>
      <c r="E29" s="5"/>
      <c r="F29" s="5"/>
      <c r="G29" s="4"/>
      <c r="H29" s="4"/>
      <c r="I29" s="4"/>
      <c r="J29" s="2"/>
      <c r="K29" s="211"/>
      <c r="L29" s="212"/>
      <c r="M29" s="213"/>
    </row>
    <row r="30" spans="1:17" ht="18.75" thickBot="1" x14ac:dyDescent="0.4">
      <c r="A30" s="87" t="s">
        <v>60</v>
      </c>
      <c r="B30" s="75">
        <v>43928</v>
      </c>
      <c r="C30" s="88"/>
      <c r="D30" s="88"/>
      <c r="E30" s="88"/>
      <c r="F30" s="88"/>
      <c r="G30" s="76"/>
      <c r="H30" s="76"/>
      <c r="I30" s="76"/>
      <c r="J30" s="2"/>
      <c r="K30" s="211"/>
      <c r="L30" s="212"/>
      <c r="M30" s="213"/>
    </row>
    <row r="31" spans="1:17" ht="15.75" thickBot="1" x14ac:dyDescent="0.35">
      <c r="K31" s="211"/>
      <c r="L31" s="212"/>
      <c r="M31" s="213"/>
    </row>
    <row r="32" spans="1:17" ht="18.75" thickBot="1" x14ac:dyDescent="0.4">
      <c r="A32" s="89" t="s">
        <v>9</v>
      </c>
      <c r="B32" s="32" t="s">
        <v>10</v>
      </c>
      <c r="C32" s="6"/>
      <c r="D32" s="32" t="s">
        <v>12</v>
      </c>
      <c r="E32" s="9" t="s">
        <v>61</v>
      </c>
      <c r="F32" s="32" t="s">
        <v>13</v>
      </c>
      <c r="G32" s="119"/>
      <c r="H32" s="13"/>
      <c r="I32" s="1"/>
      <c r="K32" s="211"/>
      <c r="L32" s="212"/>
      <c r="M32" s="213"/>
    </row>
    <row r="33" spans="1:17" ht="18.75" thickBot="1" x14ac:dyDescent="0.4">
      <c r="A33" s="90"/>
      <c r="B33" s="32" t="s">
        <v>14</v>
      </c>
      <c r="C33" s="6"/>
      <c r="D33" s="32" t="s">
        <v>15</v>
      </c>
      <c r="E33" s="9"/>
      <c r="F33" s="32" t="s">
        <v>16</v>
      </c>
      <c r="G33" s="16" t="s">
        <v>151</v>
      </c>
      <c r="H33" s="5"/>
      <c r="I33" s="5"/>
      <c r="J33" s="33"/>
      <c r="K33" s="214"/>
      <c r="L33" s="215"/>
      <c r="M33" s="216"/>
    </row>
    <row r="34" spans="1:17" ht="18.75" thickBot="1" x14ac:dyDescent="0.4">
      <c r="A34" s="9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7" ht="18.75" thickBot="1" x14ac:dyDescent="0.35">
      <c r="A35" s="91" t="s">
        <v>18</v>
      </c>
      <c r="B35" s="206" t="s">
        <v>19</v>
      </c>
      <c r="C35" s="206"/>
      <c r="D35" s="206" t="s">
        <v>20</v>
      </c>
      <c r="E35" s="206"/>
      <c r="F35" s="206" t="s">
        <v>21</v>
      </c>
      <c r="G35" s="206"/>
      <c r="H35" s="206" t="s">
        <v>22</v>
      </c>
      <c r="I35" s="206" t="s">
        <v>22</v>
      </c>
      <c r="J35" s="116" t="s">
        <v>23</v>
      </c>
      <c r="K35" s="35" t="s">
        <v>24</v>
      </c>
      <c r="L35" s="36" t="s">
        <v>25</v>
      </c>
      <c r="M35" s="15" t="s">
        <v>65</v>
      </c>
      <c r="N35" s="28" t="s">
        <v>108</v>
      </c>
      <c r="O35" s="28" t="s">
        <v>109</v>
      </c>
      <c r="P35" s="28" t="s">
        <v>111</v>
      </c>
      <c r="Q35" s="28" t="s">
        <v>150</v>
      </c>
    </row>
    <row r="36" spans="1:17" ht="18.75" thickBot="1" x14ac:dyDescent="0.4">
      <c r="A36" s="124" t="s">
        <v>66</v>
      </c>
      <c r="B36" s="231" t="s">
        <v>167</v>
      </c>
      <c r="C36" s="232"/>
      <c r="D36" s="217">
        <v>13</v>
      </c>
      <c r="E36" s="217"/>
      <c r="F36" s="217">
        <v>5</v>
      </c>
      <c r="G36" s="217"/>
      <c r="H36" s="217">
        <v>2</v>
      </c>
      <c r="I36" s="217"/>
      <c r="J36" s="120">
        <v>6</v>
      </c>
      <c r="K36" s="84">
        <v>2</v>
      </c>
      <c r="L36" s="108">
        <f t="shared" ref="L36:L45" si="1">SUM(D36:K36)</f>
        <v>28</v>
      </c>
      <c r="M36" s="8" t="s">
        <v>68</v>
      </c>
      <c r="N36" s="29"/>
      <c r="O36" s="29"/>
      <c r="P36" s="29"/>
      <c r="Q36" s="121">
        <v>0</v>
      </c>
    </row>
    <row r="37" spans="1:17" ht="18.75" thickBot="1" x14ac:dyDescent="0.4">
      <c r="A37" s="125" t="s">
        <v>69</v>
      </c>
      <c r="B37" s="231" t="s">
        <v>149</v>
      </c>
      <c r="C37" s="232"/>
      <c r="D37" s="205">
        <v>13</v>
      </c>
      <c r="E37" s="205"/>
      <c r="F37" s="205">
        <v>8</v>
      </c>
      <c r="G37" s="205"/>
      <c r="H37" s="205">
        <v>3</v>
      </c>
      <c r="I37" s="205"/>
      <c r="J37" s="118">
        <v>3</v>
      </c>
      <c r="K37" s="17">
        <v>0</v>
      </c>
      <c r="L37" s="108">
        <f t="shared" si="1"/>
        <v>27</v>
      </c>
      <c r="M37" s="11" t="s">
        <v>70</v>
      </c>
      <c r="N37" s="29"/>
      <c r="O37" s="29"/>
      <c r="P37" s="29"/>
      <c r="Q37" s="121">
        <v>0</v>
      </c>
    </row>
    <row r="38" spans="1:17" ht="18.75" thickBot="1" x14ac:dyDescent="0.4">
      <c r="A38" s="125" t="s">
        <v>71</v>
      </c>
      <c r="B38" s="205" t="s">
        <v>169</v>
      </c>
      <c r="C38" s="205"/>
      <c r="D38" s="205">
        <v>29</v>
      </c>
      <c r="E38" s="205"/>
      <c r="F38" s="205">
        <v>23</v>
      </c>
      <c r="G38" s="205"/>
      <c r="H38" s="205">
        <v>1</v>
      </c>
      <c r="I38" s="205"/>
      <c r="J38" s="118">
        <v>0</v>
      </c>
      <c r="K38" s="17">
        <v>0</v>
      </c>
      <c r="L38" s="108">
        <f t="shared" si="1"/>
        <v>53</v>
      </c>
      <c r="M38" s="11" t="s">
        <v>72</v>
      </c>
      <c r="N38" s="29">
        <v>11</v>
      </c>
      <c r="O38" s="29"/>
      <c r="P38" s="29"/>
      <c r="Q38" s="121">
        <v>0</v>
      </c>
    </row>
    <row r="39" spans="1:17" ht="18.75" thickBot="1" x14ac:dyDescent="0.4">
      <c r="A39" s="125" t="s">
        <v>73</v>
      </c>
      <c r="B39" s="217" t="s">
        <v>146</v>
      </c>
      <c r="C39" s="217"/>
      <c r="D39" s="205">
        <v>12</v>
      </c>
      <c r="E39" s="205"/>
      <c r="F39" s="205">
        <v>6</v>
      </c>
      <c r="G39" s="205"/>
      <c r="H39" s="205">
        <v>8</v>
      </c>
      <c r="I39" s="205"/>
      <c r="J39" s="118">
        <v>17</v>
      </c>
      <c r="K39" s="17">
        <v>2</v>
      </c>
      <c r="L39" s="108">
        <f t="shared" si="1"/>
        <v>45</v>
      </c>
      <c r="M39" s="11" t="s">
        <v>74</v>
      </c>
      <c r="N39" s="29">
        <v>3</v>
      </c>
      <c r="O39" s="29"/>
      <c r="P39" s="29"/>
      <c r="Q39" s="121">
        <v>0</v>
      </c>
    </row>
    <row r="40" spans="1:17" ht="18.75" thickBot="1" x14ac:dyDescent="0.4">
      <c r="A40" s="125" t="s">
        <v>75</v>
      </c>
      <c r="B40" s="205" t="s">
        <v>170</v>
      </c>
      <c r="C40" s="205"/>
      <c r="D40" s="205">
        <v>35</v>
      </c>
      <c r="E40" s="205"/>
      <c r="F40" s="205">
        <v>22</v>
      </c>
      <c r="G40" s="205"/>
      <c r="H40" s="205">
        <v>8</v>
      </c>
      <c r="I40" s="205"/>
      <c r="J40" s="118">
        <v>3</v>
      </c>
      <c r="K40" s="17">
        <v>11</v>
      </c>
      <c r="L40" s="108">
        <f t="shared" si="1"/>
        <v>79</v>
      </c>
      <c r="M40" s="11" t="s">
        <v>76</v>
      </c>
      <c r="N40" s="29"/>
      <c r="O40" s="29"/>
      <c r="P40" s="29"/>
      <c r="Q40" s="121">
        <v>0</v>
      </c>
    </row>
    <row r="41" spans="1:17" ht="18.75" thickBot="1" x14ac:dyDescent="0.4">
      <c r="A41" s="125" t="s">
        <v>77</v>
      </c>
      <c r="B41" s="205" t="s">
        <v>121</v>
      </c>
      <c r="C41" s="205"/>
      <c r="D41" s="205">
        <v>20</v>
      </c>
      <c r="E41" s="205"/>
      <c r="F41" s="205">
        <v>13</v>
      </c>
      <c r="G41" s="205"/>
      <c r="H41" s="205">
        <v>0</v>
      </c>
      <c r="I41" s="205"/>
      <c r="J41" s="118">
        <v>0</v>
      </c>
      <c r="K41" s="17">
        <v>6</v>
      </c>
      <c r="L41" s="108">
        <f t="shared" si="1"/>
        <v>39</v>
      </c>
      <c r="M41" s="11" t="s">
        <v>78</v>
      </c>
      <c r="N41" s="29"/>
      <c r="O41" s="29"/>
      <c r="P41" s="121"/>
      <c r="Q41" s="121">
        <v>0</v>
      </c>
    </row>
    <row r="42" spans="1:17" ht="18.75" thickBot="1" x14ac:dyDescent="0.4">
      <c r="A42" s="125" t="s">
        <v>79</v>
      </c>
      <c r="B42" s="205" t="s">
        <v>115</v>
      </c>
      <c r="C42" s="205"/>
      <c r="D42" s="205">
        <v>22</v>
      </c>
      <c r="E42" s="205"/>
      <c r="F42" s="205">
        <v>13</v>
      </c>
      <c r="G42" s="205"/>
      <c r="H42" s="205">
        <v>0</v>
      </c>
      <c r="I42" s="205"/>
      <c r="J42" s="150">
        <v>0</v>
      </c>
      <c r="K42" s="17">
        <v>2</v>
      </c>
      <c r="L42" s="108">
        <f t="shared" si="1"/>
        <v>37</v>
      </c>
      <c r="M42" s="11" t="s">
        <v>80</v>
      </c>
      <c r="N42" s="29"/>
      <c r="O42" s="29"/>
      <c r="P42" s="29"/>
      <c r="Q42" s="121">
        <v>2</v>
      </c>
    </row>
    <row r="43" spans="1:17" ht="18.75" thickBot="1" x14ac:dyDescent="0.4">
      <c r="A43" s="125" t="s">
        <v>81</v>
      </c>
      <c r="B43" s="205" t="s">
        <v>149</v>
      </c>
      <c r="C43" s="205"/>
      <c r="D43" s="205">
        <v>41</v>
      </c>
      <c r="E43" s="205"/>
      <c r="F43" s="205">
        <v>18</v>
      </c>
      <c r="G43" s="205"/>
      <c r="H43" s="205">
        <v>5</v>
      </c>
      <c r="I43" s="205"/>
      <c r="J43" s="118">
        <v>9</v>
      </c>
      <c r="K43" s="17">
        <v>18</v>
      </c>
      <c r="L43" s="108">
        <f t="shared" si="1"/>
        <v>91</v>
      </c>
      <c r="M43" s="11" t="s">
        <v>82</v>
      </c>
      <c r="N43" s="29"/>
      <c r="O43" s="29"/>
      <c r="P43" s="29"/>
      <c r="Q43" s="121">
        <v>0</v>
      </c>
    </row>
    <row r="44" spans="1:17" ht="18.75" thickBot="1" x14ac:dyDescent="0.4">
      <c r="A44" s="125" t="s">
        <v>83</v>
      </c>
      <c r="B44" s="231" t="s">
        <v>149</v>
      </c>
      <c r="C44" s="232"/>
      <c r="D44" s="205">
        <v>2</v>
      </c>
      <c r="E44" s="205"/>
      <c r="F44" s="205">
        <v>0</v>
      </c>
      <c r="G44" s="205"/>
      <c r="H44" s="205">
        <v>0</v>
      </c>
      <c r="I44" s="205"/>
      <c r="J44" s="118">
        <v>1</v>
      </c>
      <c r="K44" s="17">
        <v>0</v>
      </c>
      <c r="L44" s="108">
        <f t="shared" si="1"/>
        <v>3</v>
      </c>
      <c r="M44" s="11" t="s">
        <v>84</v>
      </c>
      <c r="N44" s="29"/>
      <c r="O44" s="29">
        <v>1</v>
      </c>
      <c r="P44" s="29"/>
      <c r="Q44" s="121">
        <v>0</v>
      </c>
    </row>
    <row r="45" spans="1:17" ht="18.75" thickBot="1" x14ac:dyDescent="0.4">
      <c r="A45" s="125" t="s">
        <v>85</v>
      </c>
      <c r="B45" s="205" t="s">
        <v>88</v>
      </c>
      <c r="C45" s="205"/>
      <c r="D45" s="205">
        <v>16</v>
      </c>
      <c r="E45" s="205"/>
      <c r="F45" s="205">
        <v>11</v>
      </c>
      <c r="G45" s="205"/>
      <c r="H45" s="205">
        <v>5</v>
      </c>
      <c r="I45" s="205"/>
      <c r="J45" s="118">
        <v>2</v>
      </c>
      <c r="K45" s="17">
        <v>0</v>
      </c>
      <c r="L45" s="108">
        <f t="shared" si="1"/>
        <v>34</v>
      </c>
      <c r="M45" s="11" t="s">
        <v>86</v>
      </c>
      <c r="N45" s="29"/>
      <c r="O45" s="29"/>
      <c r="P45" s="29"/>
      <c r="Q45" s="121">
        <v>0</v>
      </c>
    </row>
    <row r="46" spans="1:17" ht="18.75" thickBot="1" x14ac:dyDescent="0.4">
      <c r="A46" s="92" t="s">
        <v>35</v>
      </c>
      <c r="B46" s="206"/>
      <c r="C46" s="206"/>
      <c r="D46" s="206">
        <f>SUM(D36:D45)</f>
        <v>203</v>
      </c>
      <c r="E46" s="206"/>
      <c r="F46" s="206">
        <f>SUM(F36:F45)</f>
        <v>119</v>
      </c>
      <c r="G46" s="206"/>
      <c r="H46" s="206">
        <f>SUM(H39:H45)</f>
        <v>26</v>
      </c>
      <c r="I46" s="206"/>
      <c r="J46" s="116">
        <f>SUM(J36:J45)</f>
        <v>41</v>
      </c>
      <c r="K46" s="35">
        <f>SUM(K36:K45)</f>
        <v>41</v>
      </c>
      <c r="L46" s="109">
        <f>SUM(L36:L45)</f>
        <v>436</v>
      </c>
      <c r="M46" s="44"/>
      <c r="N46" s="29">
        <f>SUM(N36:N45)</f>
        <v>14</v>
      </c>
      <c r="O46" s="29">
        <f>SUM(O36:O45)</f>
        <v>1</v>
      </c>
      <c r="P46" s="29">
        <f>SUM(P36:P45)</f>
        <v>0</v>
      </c>
      <c r="Q46" s="121">
        <f>SUM(Q42:Q45)</f>
        <v>2</v>
      </c>
    </row>
    <row r="47" spans="1:17" ht="18.75" thickBot="1" x14ac:dyDescent="0.4">
      <c r="A47" s="92" t="s">
        <v>171</v>
      </c>
      <c r="B47" s="155"/>
      <c r="C47" s="155"/>
      <c r="D47" s="171">
        <f>D46/L46</f>
        <v>0.46559633027522934</v>
      </c>
      <c r="E47" s="171"/>
      <c r="F47" s="171">
        <f>F46/L46</f>
        <v>0.27293577981651373</v>
      </c>
      <c r="G47" s="171"/>
      <c r="H47" s="172">
        <f>H46/L46</f>
        <v>5.9633027522935783E-2</v>
      </c>
      <c r="I47" s="175"/>
      <c r="J47" s="172">
        <f>J46/L46</f>
        <v>9.4036697247706427E-2</v>
      </c>
      <c r="K47" s="172">
        <f>K46/L46</f>
        <v>9.4036697247706427E-2</v>
      </c>
      <c r="L47" s="109"/>
    </row>
    <row r="48" spans="1:17" s="25" customFormat="1" ht="9" customHeight="1" x14ac:dyDescent="0.3">
      <c r="A48" s="74"/>
    </row>
    <row r="50" spans="1:17" ht="27.75" x14ac:dyDescent="0.3">
      <c r="A50" s="218" t="s">
        <v>0</v>
      </c>
      <c r="B50" s="219"/>
      <c r="C50" s="219"/>
      <c r="D50" s="219"/>
      <c r="E50" s="219"/>
      <c r="F50" s="219"/>
      <c r="G50" s="219"/>
      <c r="H50" s="219"/>
      <c r="I50" s="219"/>
      <c r="J50" s="220"/>
      <c r="K50" s="208" t="s">
        <v>174</v>
      </c>
      <c r="L50" s="209"/>
      <c r="M50" s="210"/>
    </row>
    <row r="51" spans="1:17" x14ac:dyDescent="0.3">
      <c r="K51" s="211"/>
      <c r="L51" s="212"/>
      <c r="M51" s="213"/>
    </row>
    <row r="52" spans="1:17" ht="18.75" thickBot="1" x14ac:dyDescent="0.4">
      <c r="A52" s="85" t="s">
        <v>2</v>
      </c>
      <c r="B52" s="13" t="s">
        <v>3</v>
      </c>
      <c r="C52" s="13"/>
      <c r="D52" s="13"/>
      <c r="E52" s="13"/>
      <c r="F52" s="13"/>
      <c r="G52" s="3"/>
      <c r="H52" s="3"/>
      <c r="I52" s="3"/>
      <c r="J52" s="2"/>
      <c r="K52" s="211"/>
      <c r="L52" s="212"/>
      <c r="M52" s="213"/>
    </row>
    <row r="53" spans="1:17" ht="18.75" thickBot="1" x14ac:dyDescent="0.4">
      <c r="A53" s="86" t="s">
        <v>4</v>
      </c>
      <c r="B53" s="5" t="s">
        <v>64</v>
      </c>
      <c r="C53" s="5"/>
      <c r="D53" s="5"/>
      <c r="E53" s="5"/>
      <c r="F53" s="5"/>
      <c r="G53" s="4"/>
      <c r="H53" s="4"/>
      <c r="I53" s="4"/>
      <c r="J53" s="2"/>
      <c r="K53" s="211"/>
      <c r="L53" s="212"/>
      <c r="M53" s="213"/>
    </row>
    <row r="54" spans="1:17" ht="18.75" thickBot="1" x14ac:dyDescent="0.4">
      <c r="A54" s="86" t="s">
        <v>6</v>
      </c>
      <c r="B54" s="5" t="s">
        <v>59</v>
      </c>
      <c r="C54" s="5"/>
      <c r="D54" s="5"/>
      <c r="E54" s="5"/>
      <c r="F54" s="5"/>
      <c r="G54" s="4"/>
      <c r="H54" s="4"/>
      <c r="I54" s="4"/>
      <c r="J54" s="2"/>
      <c r="K54" s="211"/>
      <c r="L54" s="212"/>
      <c r="M54" s="213"/>
    </row>
    <row r="55" spans="1:17" ht="18.75" thickBot="1" x14ac:dyDescent="0.4">
      <c r="A55" s="87" t="s">
        <v>60</v>
      </c>
      <c r="B55" s="75">
        <v>43571</v>
      </c>
      <c r="C55" s="88"/>
      <c r="D55" s="88"/>
      <c r="E55" s="88"/>
      <c r="F55" s="88"/>
      <c r="G55" s="76"/>
      <c r="H55" s="76"/>
      <c r="I55" s="76"/>
      <c r="J55" s="2"/>
      <c r="K55" s="211"/>
      <c r="L55" s="212"/>
      <c r="M55" s="213"/>
    </row>
    <row r="56" spans="1:17" ht="15.75" thickBot="1" x14ac:dyDescent="0.35">
      <c r="K56" s="211"/>
      <c r="L56" s="212"/>
      <c r="M56" s="213"/>
    </row>
    <row r="57" spans="1:17" ht="18.75" thickBot="1" x14ac:dyDescent="0.4">
      <c r="A57" s="89" t="s">
        <v>9</v>
      </c>
      <c r="B57" s="32" t="s">
        <v>10</v>
      </c>
      <c r="C57" s="6"/>
      <c r="D57" s="32" t="s">
        <v>12</v>
      </c>
      <c r="E57" s="9" t="s">
        <v>61</v>
      </c>
      <c r="F57" s="32" t="s">
        <v>13</v>
      </c>
      <c r="G57" s="119"/>
      <c r="H57" s="13"/>
      <c r="I57" s="1"/>
      <c r="K57" s="211"/>
      <c r="L57" s="212"/>
      <c r="M57" s="213"/>
    </row>
    <row r="58" spans="1:17" ht="18.75" thickBot="1" x14ac:dyDescent="0.4">
      <c r="A58" s="90"/>
      <c r="B58" s="32" t="s">
        <v>14</v>
      </c>
      <c r="C58" s="6"/>
      <c r="D58" s="32" t="s">
        <v>15</v>
      </c>
      <c r="E58" s="9"/>
      <c r="F58" s="32" t="s">
        <v>16</v>
      </c>
      <c r="G58" s="16" t="s">
        <v>151</v>
      </c>
      <c r="H58" s="5"/>
      <c r="I58" s="5"/>
      <c r="J58" s="33"/>
      <c r="K58" s="214"/>
      <c r="L58" s="215"/>
      <c r="M58" s="216"/>
    </row>
    <row r="59" spans="1:17" ht="18.75" thickBot="1" x14ac:dyDescent="0.4">
      <c r="A59" s="90"/>
      <c r="B59" s="33"/>
      <c r="C59" s="33"/>
      <c r="D59" s="33"/>
      <c r="E59" s="33"/>
      <c r="F59" s="33"/>
      <c r="G59" s="33"/>
      <c r="H59" s="33"/>
      <c r="I59" s="33"/>
      <c r="J59" s="33"/>
      <c r="K59" s="33" t="s">
        <v>173</v>
      </c>
      <c r="L59" s="33"/>
      <c r="M59" s="33"/>
    </row>
    <row r="60" spans="1:17" ht="18.75" thickBot="1" x14ac:dyDescent="0.35">
      <c r="A60" s="91" t="s">
        <v>18</v>
      </c>
      <c r="B60" s="206" t="s">
        <v>19</v>
      </c>
      <c r="C60" s="206"/>
      <c r="D60" s="206" t="s">
        <v>20</v>
      </c>
      <c r="E60" s="206"/>
      <c r="F60" s="206" t="s">
        <v>21</v>
      </c>
      <c r="G60" s="206"/>
      <c r="H60" s="206" t="s">
        <v>22</v>
      </c>
      <c r="I60" s="206" t="s">
        <v>22</v>
      </c>
      <c r="J60" s="116" t="s">
        <v>23</v>
      </c>
      <c r="K60" s="35" t="s">
        <v>24</v>
      </c>
      <c r="L60" s="36" t="s">
        <v>25</v>
      </c>
      <c r="M60" s="15" t="s">
        <v>65</v>
      </c>
      <c r="N60" s="28" t="s">
        <v>108</v>
      </c>
      <c r="O60" s="28" t="s">
        <v>109</v>
      </c>
      <c r="P60" s="28" t="s">
        <v>111</v>
      </c>
      <c r="Q60" s="28" t="s">
        <v>150</v>
      </c>
    </row>
    <row r="61" spans="1:17" ht="18.75" thickBot="1" x14ac:dyDescent="0.4">
      <c r="A61" s="124" t="s">
        <v>66</v>
      </c>
      <c r="B61" s="231" t="s">
        <v>175</v>
      </c>
      <c r="C61" s="232"/>
      <c r="D61" s="217">
        <v>13</v>
      </c>
      <c r="E61" s="217"/>
      <c r="F61" s="217">
        <v>8</v>
      </c>
      <c r="G61" s="217"/>
      <c r="H61" s="217">
        <v>1</v>
      </c>
      <c r="I61" s="217"/>
      <c r="J61" s="120">
        <v>5</v>
      </c>
      <c r="K61" s="84">
        <v>6</v>
      </c>
      <c r="L61" s="108">
        <f t="shared" ref="L61:L70" si="2">SUM(D61:K61)</f>
        <v>33</v>
      </c>
      <c r="M61" s="8" t="s">
        <v>68</v>
      </c>
      <c r="N61" s="29">
        <v>4</v>
      </c>
      <c r="O61" s="29"/>
      <c r="P61" s="29"/>
      <c r="Q61" s="121">
        <v>0</v>
      </c>
    </row>
    <row r="62" spans="1:17" ht="18.75" thickBot="1" x14ac:dyDescent="0.4">
      <c r="A62" s="73" t="s">
        <v>69</v>
      </c>
      <c r="B62" s="231" t="s">
        <v>146</v>
      </c>
      <c r="C62" s="232"/>
      <c r="D62" s="205">
        <v>19</v>
      </c>
      <c r="E62" s="205"/>
      <c r="F62" s="205">
        <v>13</v>
      </c>
      <c r="G62" s="205"/>
      <c r="H62" s="205">
        <v>5</v>
      </c>
      <c r="I62" s="205"/>
      <c r="J62" s="118">
        <v>0</v>
      </c>
      <c r="K62" s="17">
        <v>0</v>
      </c>
      <c r="L62" s="108">
        <f t="shared" si="2"/>
        <v>37</v>
      </c>
      <c r="M62" s="11" t="s">
        <v>70</v>
      </c>
      <c r="N62" s="29"/>
      <c r="O62" s="29"/>
      <c r="P62" s="29"/>
      <c r="Q62" s="121">
        <v>0</v>
      </c>
    </row>
    <row r="63" spans="1:17" ht="18.75" thickBot="1" x14ac:dyDescent="0.4">
      <c r="A63" s="125" t="s">
        <v>71</v>
      </c>
      <c r="B63" s="205" t="s">
        <v>180</v>
      </c>
      <c r="C63" s="205"/>
      <c r="D63" s="205">
        <v>36</v>
      </c>
      <c r="E63" s="205"/>
      <c r="F63" s="205">
        <v>24</v>
      </c>
      <c r="G63" s="205"/>
      <c r="H63" s="205">
        <v>0</v>
      </c>
      <c r="I63" s="205"/>
      <c r="J63" s="118">
        <v>2</v>
      </c>
      <c r="K63" s="17">
        <v>9</v>
      </c>
      <c r="L63" s="108">
        <f t="shared" si="2"/>
        <v>71</v>
      </c>
      <c r="M63" s="11" t="s">
        <v>72</v>
      </c>
      <c r="N63" s="29">
        <v>8</v>
      </c>
      <c r="O63" s="29"/>
      <c r="P63" s="29"/>
      <c r="Q63" s="121">
        <v>0</v>
      </c>
    </row>
    <row r="64" spans="1:17" ht="18.75" thickBot="1" x14ac:dyDescent="0.4">
      <c r="A64" s="125" t="s">
        <v>73</v>
      </c>
      <c r="B64" s="217" t="s">
        <v>129</v>
      </c>
      <c r="C64" s="217"/>
      <c r="D64" s="205">
        <v>10</v>
      </c>
      <c r="E64" s="205"/>
      <c r="F64" s="205">
        <v>6</v>
      </c>
      <c r="G64" s="205"/>
      <c r="H64" s="205">
        <v>10</v>
      </c>
      <c r="I64" s="205"/>
      <c r="J64" s="118">
        <v>14</v>
      </c>
      <c r="K64" s="17">
        <v>4</v>
      </c>
      <c r="L64" s="108">
        <f t="shared" si="2"/>
        <v>44</v>
      </c>
      <c r="M64" s="11" t="s">
        <v>74</v>
      </c>
      <c r="N64" s="29"/>
      <c r="O64" s="29"/>
      <c r="P64" s="29"/>
      <c r="Q64" s="121">
        <v>0</v>
      </c>
    </row>
    <row r="65" spans="1:17" ht="18.75" thickBot="1" x14ac:dyDescent="0.4">
      <c r="A65" s="125" t="s">
        <v>75</v>
      </c>
      <c r="B65" s="205" t="s">
        <v>176</v>
      </c>
      <c r="C65" s="205"/>
      <c r="D65" s="205">
        <v>35</v>
      </c>
      <c r="E65" s="205"/>
      <c r="F65" s="205">
        <v>30</v>
      </c>
      <c r="G65" s="205"/>
      <c r="H65" s="205">
        <v>6</v>
      </c>
      <c r="I65" s="205"/>
      <c r="J65" s="118">
        <v>2</v>
      </c>
      <c r="K65" s="17">
        <v>5</v>
      </c>
      <c r="L65" s="108">
        <f t="shared" si="2"/>
        <v>78</v>
      </c>
      <c r="M65" s="11" t="s">
        <v>76</v>
      </c>
      <c r="N65" s="29"/>
      <c r="O65" s="29"/>
      <c r="P65" s="29"/>
      <c r="Q65" s="121">
        <v>0</v>
      </c>
    </row>
    <row r="66" spans="1:17" ht="18.75" thickBot="1" x14ac:dyDescent="0.4">
      <c r="A66" s="125" t="s">
        <v>77</v>
      </c>
      <c r="B66" s="205" t="s">
        <v>177</v>
      </c>
      <c r="C66" s="205"/>
      <c r="D66" s="205">
        <v>40</v>
      </c>
      <c r="E66" s="205"/>
      <c r="F66" s="205">
        <v>30</v>
      </c>
      <c r="G66" s="205"/>
      <c r="H66" s="205">
        <v>0</v>
      </c>
      <c r="I66" s="205"/>
      <c r="J66" s="118">
        <v>1</v>
      </c>
      <c r="K66" s="17">
        <v>11</v>
      </c>
      <c r="L66" s="108">
        <f t="shared" si="2"/>
        <v>82</v>
      </c>
      <c r="M66" s="11" t="s">
        <v>78</v>
      </c>
      <c r="N66" s="29"/>
      <c r="O66" s="29"/>
      <c r="P66" s="121"/>
      <c r="Q66" s="121">
        <v>0</v>
      </c>
    </row>
    <row r="67" spans="1:17" ht="18.75" thickBot="1" x14ac:dyDescent="0.4">
      <c r="A67" s="125" t="s">
        <v>79</v>
      </c>
      <c r="B67" s="205" t="s">
        <v>178</v>
      </c>
      <c r="C67" s="205"/>
      <c r="D67" s="205">
        <v>13</v>
      </c>
      <c r="E67" s="205"/>
      <c r="F67" s="205">
        <v>10</v>
      </c>
      <c r="G67" s="205"/>
      <c r="H67" s="205">
        <v>0</v>
      </c>
      <c r="I67" s="205"/>
      <c r="J67" s="118">
        <v>0</v>
      </c>
      <c r="K67" s="17">
        <v>47</v>
      </c>
      <c r="L67" s="108">
        <f t="shared" si="2"/>
        <v>70</v>
      </c>
      <c r="M67" s="11" t="s">
        <v>80</v>
      </c>
      <c r="N67" s="29"/>
      <c r="O67" s="29"/>
      <c r="P67" s="29"/>
      <c r="Q67" s="121">
        <v>0</v>
      </c>
    </row>
    <row r="68" spans="1:17" ht="18.75" thickBot="1" x14ac:dyDescent="0.4">
      <c r="A68" s="125" t="s">
        <v>81</v>
      </c>
      <c r="B68" s="205" t="s">
        <v>170</v>
      </c>
      <c r="C68" s="205"/>
      <c r="D68" s="205">
        <v>35</v>
      </c>
      <c r="E68" s="205"/>
      <c r="F68" s="205">
        <v>14</v>
      </c>
      <c r="G68" s="205"/>
      <c r="H68" s="205">
        <v>9</v>
      </c>
      <c r="I68" s="205"/>
      <c r="J68" s="118">
        <v>27</v>
      </c>
      <c r="K68" s="17">
        <v>14</v>
      </c>
      <c r="L68" s="108">
        <f t="shared" si="2"/>
        <v>99</v>
      </c>
      <c r="M68" s="11" t="s">
        <v>82</v>
      </c>
      <c r="N68" s="29"/>
      <c r="O68" s="29"/>
      <c r="P68" s="29"/>
      <c r="Q68" s="121">
        <v>0</v>
      </c>
    </row>
    <row r="69" spans="1:17" ht="18.75" thickBot="1" x14ac:dyDescent="0.4">
      <c r="A69" s="125" t="s">
        <v>83</v>
      </c>
      <c r="B69" s="231" t="s">
        <v>149</v>
      </c>
      <c r="C69" s="232"/>
      <c r="D69" s="205">
        <v>2</v>
      </c>
      <c r="E69" s="205"/>
      <c r="F69" s="205">
        <v>0</v>
      </c>
      <c r="G69" s="205"/>
      <c r="H69" s="205">
        <v>0</v>
      </c>
      <c r="I69" s="205"/>
      <c r="J69" s="118">
        <v>4</v>
      </c>
      <c r="K69" s="17">
        <v>0</v>
      </c>
      <c r="L69" s="108">
        <f t="shared" si="2"/>
        <v>6</v>
      </c>
      <c r="M69" s="11" t="s">
        <v>84</v>
      </c>
      <c r="N69" s="29"/>
      <c r="O69" s="29">
        <v>2</v>
      </c>
      <c r="P69" s="29"/>
      <c r="Q69" s="121">
        <v>0</v>
      </c>
    </row>
    <row r="70" spans="1:17" ht="18.75" thickBot="1" x14ac:dyDescent="0.4">
      <c r="A70" s="125" t="s">
        <v>85</v>
      </c>
      <c r="B70" s="205" t="s">
        <v>146</v>
      </c>
      <c r="C70" s="205"/>
      <c r="D70" s="205">
        <v>35</v>
      </c>
      <c r="E70" s="205"/>
      <c r="F70" s="205">
        <v>21</v>
      </c>
      <c r="G70" s="205"/>
      <c r="H70" s="205">
        <v>4</v>
      </c>
      <c r="I70" s="205"/>
      <c r="J70" s="118">
        <v>6</v>
      </c>
      <c r="K70" s="17">
        <v>2</v>
      </c>
      <c r="L70" s="108">
        <f t="shared" si="2"/>
        <v>68</v>
      </c>
      <c r="M70" s="11" t="s">
        <v>86</v>
      </c>
      <c r="N70" s="29"/>
      <c r="O70" s="29"/>
      <c r="P70" s="29"/>
      <c r="Q70" s="121">
        <v>0</v>
      </c>
    </row>
    <row r="71" spans="1:17" ht="18.75" thickBot="1" x14ac:dyDescent="0.4">
      <c r="A71" s="92" t="s">
        <v>35</v>
      </c>
      <c r="B71" s="206"/>
      <c r="C71" s="206"/>
      <c r="D71" s="206">
        <f>SUM(D61:D70)</f>
        <v>238</v>
      </c>
      <c r="E71" s="206"/>
      <c r="F71" s="206">
        <f>SUM(F61:F70)</f>
        <v>156</v>
      </c>
      <c r="G71" s="206"/>
      <c r="H71" s="206">
        <f>SUM(H64:H70)</f>
        <v>29</v>
      </c>
      <c r="I71" s="206"/>
      <c r="J71" s="116">
        <f>SUM(J61:J70)</f>
        <v>61</v>
      </c>
      <c r="K71" s="35">
        <f>SUM(K61:K70)</f>
        <v>98</v>
      </c>
      <c r="L71" s="108">
        <f>SUM(L61:L70)</f>
        <v>588</v>
      </c>
      <c r="M71" s="44"/>
      <c r="N71" s="29"/>
      <c r="O71" s="29"/>
      <c r="P71" s="29"/>
      <c r="Q71" s="121">
        <v>0</v>
      </c>
    </row>
    <row r="72" spans="1:17" ht="18.75" thickBot="1" x14ac:dyDescent="0.35">
      <c r="A72" s="92" t="s">
        <v>171</v>
      </c>
      <c r="B72" s="155"/>
      <c r="C72" s="155"/>
      <c r="D72" s="171">
        <f>D71/L71</f>
        <v>0.40476190476190477</v>
      </c>
      <c r="E72" s="171"/>
      <c r="F72" s="171">
        <f>F71/L71</f>
        <v>0.26530612244897961</v>
      </c>
      <c r="G72" s="171"/>
      <c r="H72" s="172">
        <f>H71/L71</f>
        <v>4.9319727891156462E-2</v>
      </c>
      <c r="I72" s="175"/>
      <c r="J72" s="172">
        <f>J71/L71</f>
        <v>0.10374149659863946</v>
      </c>
      <c r="K72" s="172">
        <f>K71/L71</f>
        <v>0.16666666666666666</v>
      </c>
    </row>
    <row r="73" spans="1:17" s="25" customFormat="1" ht="6.75" customHeight="1" x14ac:dyDescent="0.3">
      <c r="A73" s="74"/>
    </row>
    <row r="75" spans="1:17" ht="18" x14ac:dyDescent="0.3">
      <c r="B75" s="224" t="s">
        <v>19</v>
      </c>
      <c r="C75" s="224"/>
      <c r="D75" s="224" t="s">
        <v>20</v>
      </c>
      <c r="E75" s="224"/>
      <c r="F75" s="224" t="s">
        <v>21</v>
      </c>
      <c r="G75" s="224"/>
      <c r="H75" s="224" t="s">
        <v>22</v>
      </c>
      <c r="I75" s="224" t="s">
        <v>22</v>
      </c>
      <c r="J75" s="117" t="s">
        <v>23</v>
      </c>
      <c r="K75" s="117" t="s">
        <v>24</v>
      </c>
      <c r="L75" s="117" t="s">
        <v>25</v>
      </c>
    </row>
    <row r="76" spans="1:17" ht="8.25" customHeight="1" x14ac:dyDescent="0.35">
      <c r="B76" s="198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7" ht="18" x14ac:dyDescent="0.35">
      <c r="B77" s="197">
        <v>43916</v>
      </c>
      <c r="C77" s="198"/>
      <c r="D77" s="225">
        <f>D22</f>
        <v>114</v>
      </c>
      <c r="E77" s="226"/>
      <c r="F77" s="225">
        <f>F22</f>
        <v>68</v>
      </c>
      <c r="G77" s="226"/>
      <c r="H77" s="225">
        <f>H22</f>
        <v>27</v>
      </c>
      <c r="I77" s="226"/>
      <c r="J77" s="14">
        <f>J22</f>
        <v>26</v>
      </c>
      <c r="K77" s="14">
        <f>K22</f>
        <v>29</v>
      </c>
      <c r="L77" s="14">
        <f>L22</f>
        <v>264</v>
      </c>
    </row>
    <row r="78" spans="1:17" ht="18" x14ac:dyDescent="0.35">
      <c r="B78" s="197">
        <v>43928</v>
      </c>
      <c r="C78" s="198"/>
      <c r="D78" s="198">
        <f>D46</f>
        <v>203</v>
      </c>
      <c r="E78" s="198"/>
      <c r="F78" s="198">
        <f>F46</f>
        <v>119</v>
      </c>
      <c r="G78" s="198"/>
      <c r="H78" s="198">
        <f>H46</f>
        <v>26</v>
      </c>
      <c r="I78" s="198"/>
      <c r="J78" s="14">
        <f>J46</f>
        <v>41</v>
      </c>
      <c r="K78" s="14">
        <f>K46</f>
        <v>41</v>
      </c>
      <c r="L78" s="14">
        <f>L46</f>
        <v>436</v>
      </c>
    </row>
    <row r="79" spans="1:17" ht="18" x14ac:dyDescent="0.35">
      <c r="B79" s="197">
        <v>43937</v>
      </c>
      <c r="C79" s="198"/>
      <c r="D79" s="198">
        <f>D71</f>
        <v>238</v>
      </c>
      <c r="E79" s="198"/>
      <c r="F79" s="198">
        <f>F71</f>
        <v>156</v>
      </c>
      <c r="G79" s="198"/>
      <c r="H79" s="198">
        <f>H71</f>
        <v>29</v>
      </c>
      <c r="I79" s="198"/>
      <c r="J79" s="14">
        <f>J71</f>
        <v>61</v>
      </c>
      <c r="K79" s="14">
        <f>K71</f>
        <v>98</v>
      </c>
      <c r="L79" s="14">
        <f>L71</f>
        <v>588</v>
      </c>
    </row>
    <row r="80" spans="1:17" ht="18" x14ac:dyDescent="0.35">
      <c r="B80" s="180"/>
      <c r="C80" s="181"/>
      <c r="D80" s="181"/>
      <c r="E80" s="181"/>
      <c r="F80" s="181"/>
      <c r="G80" s="181"/>
      <c r="H80" s="181"/>
      <c r="I80" s="181"/>
      <c r="J80" s="49"/>
      <c r="K80" s="49"/>
      <c r="L80" s="49"/>
    </row>
    <row r="81" spans="2:21" x14ac:dyDescent="0.3">
      <c r="B81" s="233" t="s">
        <v>179</v>
      </c>
      <c r="C81" s="233"/>
      <c r="D81" s="244">
        <f>D79/L79</f>
        <v>0.40476190476190477</v>
      </c>
      <c r="E81" s="244"/>
      <c r="F81" s="244">
        <f>F79/L79</f>
        <v>0.26530612244897961</v>
      </c>
      <c r="G81" s="244"/>
      <c r="H81" s="244">
        <f>H79/L79</f>
        <v>4.9319727891156462E-2</v>
      </c>
      <c r="I81" s="244"/>
      <c r="J81" s="176">
        <f>J79/L79</f>
        <v>0.10374149659863946</v>
      </c>
      <c r="K81" s="176">
        <f>K79/L79</f>
        <v>0.16666666666666666</v>
      </c>
      <c r="L81" s="173">
        <f>SUM(D81:K81)</f>
        <v>0.98979591836734693</v>
      </c>
    </row>
    <row r="86" spans="2:21" x14ac:dyDescent="0.3">
      <c r="O86" s="178" t="str">
        <f>B75</f>
        <v>Tidspunkt</v>
      </c>
      <c r="P86" s="178" t="str">
        <f>D75</f>
        <v>Kolle</v>
      </c>
      <c r="Q86" s="178" t="str">
        <f>F75</f>
        <v>Kalv</v>
      </c>
      <c r="R86" s="178" t="str">
        <f>H75</f>
        <v>Spissbukk</v>
      </c>
      <c r="S86" s="178" t="str">
        <f>J75</f>
        <v>Bukk</v>
      </c>
      <c r="T86" s="178" t="str">
        <f>K75</f>
        <v>Ukjent</v>
      </c>
      <c r="U86" s="178" t="str">
        <f>L75</f>
        <v>Sum</v>
      </c>
    </row>
    <row r="87" spans="2:21" hidden="1" x14ac:dyDescent="0.3">
      <c r="O87" s="177">
        <f>B77</f>
        <v>43916</v>
      </c>
      <c r="P87" s="70">
        <f>D77</f>
        <v>114</v>
      </c>
      <c r="Q87" s="70">
        <f>F77</f>
        <v>68</v>
      </c>
      <c r="R87" s="70">
        <f>H77</f>
        <v>27</v>
      </c>
      <c r="S87" s="70">
        <f t="shared" ref="S87:U89" si="3">J77</f>
        <v>26</v>
      </c>
      <c r="T87" s="70">
        <f t="shared" si="3"/>
        <v>29</v>
      </c>
      <c r="U87" s="70">
        <f t="shared" si="3"/>
        <v>264</v>
      </c>
    </row>
    <row r="88" spans="2:21" hidden="1" x14ac:dyDescent="0.3">
      <c r="O88" s="177">
        <f>B78</f>
        <v>43928</v>
      </c>
      <c r="P88" s="70">
        <f>D78</f>
        <v>203</v>
      </c>
      <c r="Q88" s="70">
        <f>F78</f>
        <v>119</v>
      </c>
      <c r="R88" s="70">
        <f>H78</f>
        <v>26</v>
      </c>
      <c r="S88" s="70">
        <f t="shared" si="3"/>
        <v>41</v>
      </c>
      <c r="T88" s="70">
        <f t="shared" si="3"/>
        <v>41</v>
      </c>
      <c r="U88" s="70">
        <f t="shared" si="3"/>
        <v>436</v>
      </c>
    </row>
    <row r="89" spans="2:21" x14ac:dyDescent="0.3">
      <c r="O89" s="177" t="s">
        <v>181</v>
      </c>
      <c r="P89" s="70">
        <f>D79</f>
        <v>238</v>
      </c>
      <c r="Q89" s="70">
        <f>F79</f>
        <v>156</v>
      </c>
      <c r="R89" s="70">
        <f>H79</f>
        <v>29</v>
      </c>
      <c r="S89" s="70">
        <f t="shared" si="3"/>
        <v>61</v>
      </c>
      <c r="T89" s="70">
        <f t="shared" si="3"/>
        <v>98</v>
      </c>
      <c r="U89" s="70">
        <f t="shared" si="3"/>
        <v>588</v>
      </c>
    </row>
    <row r="90" spans="2:21" x14ac:dyDescent="0.3">
      <c r="O90" s="177" t="str">
        <f>B81</f>
        <v>% (høyeste telling)</v>
      </c>
      <c r="P90" s="179">
        <f>D81</f>
        <v>0.40476190476190477</v>
      </c>
      <c r="Q90" s="179">
        <f>F81</f>
        <v>0.26530612244897961</v>
      </c>
      <c r="R90" s="179">
        <f>H81</f>
        <v>4.9319727891156462E-2</v>
      </c>
      <c r="S90" s="179">
        <f>J81</f>
        <v>0.10374149659863946</v>
      </c>
      <c r="T90" s="179">
        <f>K81</f>
        <v>0.16666666666666666</v>
      </c>
      <c r="U90" s="173">
        <f>L81</f>
        <v>0.98979591836734693</v>
      </c>
    </row>
    <row r="103" spans="2:3" x14ac:dyDescent="0.3">
      <c r="B103" s="122" t="s">
        <v>127</v>
      </c>
      <c r="C103" s="122" t="s">
        <v>128</v>
      </c>
    </row>
    <row r="104" spans="2:3" x14ac:dyDescent="0.3">
      <c r="B104" s="70">
        <v>2008</v>
      </c>
      <c r="C104" s="70">
        <v>366</v>
      </c>
    </row>
    <row r="105" spans="2:3" x14ac:dyDescent="0.3">
      <c r="B105" s="70">
        <v>2009</v>
      </c>
      <c r="C105" s="70">
        <v>301</v>
      </c>
    </row>
    <row r="106" spans="2:3" x14ac:dyDescent="0.3">
      <c r="B106" s="70">
        <v>2010</v>
      </c>
      <c r="C106" s="70">
        <v>566</v>
      </c>
    </row>
    <row r="107" spans="2:3" x14ac:dyDescent="0.3">
      <c r="B107" s="70">
        <v>2011</v>
      </c>
      <c r="C107" s="70">
        <v>379</v>
      </c>
    </row>
    <row r="108" spans="2:3" x14ac:dyDescent="0.3">
      <c r="B108" s="70">
        <v>2012</v>
      </c>
      <c r="C108" s="70">
        <v>371</v>
      </c>
    </row>
    <row r="109" spans="2:3" x14ac:dyDescent="0.3">
      <c r="B109" s="70">
        <v>2013</v>
      </c>
      <c r="C109" s="70">
        <v>245</v>
      </c>
    </row>
    <row r="110" spans="2:3" x14ac:dyDescent="0.3">
      <c r="B110" s="70">
        <v>2014</v>
      </c>
      <c r="C110" s="70">
        <v>369</v>
      </c>
    </row>
    <row r="111" spans="2:3" x14ac:dyDescent="0.3">
      <c r="B111" s="70">
        <v>2015</v>
      </c>
      <c r="C111" s="70">
        <v>360</v>
      </c>
    </row>
    <row r="112" spans="2:3" x14ac:dyDescent="0.3">
      <c r="B112" s="70">
        <v>2016</v>
      </c>
      <c r="C112" s="70">
        <v>517</v>
      </c>
    </row>
    <row r="113" spans="2:3" x14ac:dyDescent="0.3">
      <c r="B113" s="70">
        <v>2017</v>
      </c>
      <c r="C113" s="70">
        <v>336</v>
      </c>
    </row>
    <row r="114" spans="2:3" x14ac:dyDescent="0.3">
      <c r="B114" s="70">
        <v>2018</v>
      </c>
      <c r="C114" s="70">
        <v>602</v>
      </c>
    </row>
    <row r="115" spans="2:3" x14ac:dyDescent="0.3">
      <c r="B115" s="70">
        <v>2019</v>
      </c>
      <c r="C115" s="70">
        <v>583</v>
      </c>
    </row>
    <row r="116" spans="2:3" x14ac:dyDescent="0.3">
      <c r="B116" s="70">
        <v>2020</v>
      </c>
      <c r="C116" s="70">
        <f>L79</f>
        <v>588</v>
      </c>
    </row>
  </sheetData>
  <mergeCells count="171">
    <mergeCell ref="B79:C79"/>
    <mergeCell ref="D79:E79"/>
    <mergeCell ref="F79:G79"/>
    <mergeCell ref="H79:I79"/>
    <mergeCell ref="D81:E81"/>
    <mergeCell ref="F81:G81"/>
    <mergeCell ref="H81:I81"/>
    <mergeCell ref="B76:L76"/>
    <mergeCell ref="B77:C77"/>
    <mergeCell ref="D77:E77"/>
    <mergeCell ref="F77:G77"/>
    <mergeCell ref="H77:I77"/>
    <mergeCell ref="B78:C78"/>
    <mergeCell ref="D78:E78"/>
    <mergeCell ref="F78:G78"/>
    <mergeCell ref="H78:I78"/>
    <mergeCell ref="B81:C81"/>
    <mergeCell ref="B71:C71"/>
    <mergeCell ref="D71:E71"/>
    <mergeCell ref="F71:G71"/>
    <mergeCell ref="H71:I71"/>
    <mergeCell ref="B75:C75"/>
    <mergeCell ref="D75:E75"/>
    <mergeCell ref="F75:G75"/>
    <mergeCell ref="H75:I75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A50:J50"/>
    <mergeCell ref="K50:M58"/>
    <mergeCell ref="B60:C60"/>
    <mergeCell ref="D60:E60"/>
    <mergeCell ref="F60:G60"/>
    <mergeCell ref="H60:I6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22:C22"/>
    <mergeCell ref="D22:E22"/>
    <mergeCell ref="F22:G22"/>
    <mergeCell ref="H22:I22"/>
    <mergeCell ref="A25:J25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K25:M33"/>
    <mergeCell ref="B20:C20"/>
    <mergeCell ref="D20:E20"/>
    <mergeCell ref="F20:G20"/>
    <mergeCell ref="H20:I20"/>
    <mergeCell ref="B21:C21"/>
    <mergeCell ref="D21:E21"/>
    <mergeCell ref="F21:G21"/>
    <mergeCell ref="H21:I21"/>
    <mergeCell ref="F17:G17"/>
    <mergeCell ref="H17:I17"/>
    <mergeCell ref="A1:J1"/>
    <mergeCell ref="K1:M9"/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A487-188A-4DFF-B52C-51090A69ADE2}">
  <dimension ref="A1:U117"/>
  <sheetViews>
    <sheetView showGridLines="0" topLeftCell="A49" workbookViewId="0">
      <selection activeCell="A78" sqref="A78"/>
    </sheetView>
  </sheetViews>
  <sheetFormatPr defaultColWidth="11.5703125" defaultRowHeight="15" x14ac:dyDescent="0.3"/>
  <cols>
    <col min="1" max="1" width="40" style="71" customWidth="1"/>
    <col min="2" max="2" width="16.140625" customWidth="1"/>
    <col min="9" max="9" width="7.28515625" customWidth="1"/>
    <col min="13" max="13" width="23.85546875" customWidth="1"/>
    <col min="14" max="14" width="14" customWidth="1"/>
  </cols>
  <sheetData>
    <row r="1" spans="1:17" ht="27.75" x14ac:dyDescent="0.3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20"/>
      <c r="K1" s="235" t="s">
        <v>182</v>
      </c>
      <c r="L1" s="236"/>
      <c r="M1" s="237"/>
    </row>
    <row r="2" spans="1:17" x14ac:dyDescent="0.3">
      <c r="H2" s="123"/>
      <c r="K2" s="238"/>
      <c r="L2" s="239"/>
      <c r="M2" s="240"/>
    </row>
    <row r="3" spans="1:17" ht="18.75" thickBot="1" x14ac:dyDescent="0.4">
      <c r="A3" s="85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238"/>
      <c r="L3" s="239"/>
      <c r="M3" s="240"/>
    </row>
    <row r="4" spans="1:17" ht="18.75" thickBot="1" x14ac:dyDescent="0.4">
      <c r="A4" s="86" t="s">
        <v>4</v>
      </c>
      <c r="B4" s="5" t="s">
        <v>64</v>
      </c>
      <c r="C4" s="5"/>
      <c r="D4" s="5"/>
      <c r="E4" s="5"/>
      <c r="F4" s="5"/>
      <c r="G4" s="4"/>
      <c r="H4" s="4"/>
      <c r="I4" s="4"/>
      <c r="J4" s="2"/>
      <c r="K4" s="238"/>
      <c r="L4" s="239"/>
      <c r="M4" s="240"/>
    </row>
    <row r="5" spans="1:17" ht="18.75" thickBot="1" x14ac:dyDescent="0.4">
      <c r="A5" s="86" t="s">
        <v>6</v>
      </c>
      <c r="B5" s="5" t="s">
        <v>59</v>
      </c>
      <c r="C5" s="5"/>
      <c r="D5" s="5"/>
      <c r="E5" s="5"/>
      <c r="F5" s="5"/>
      <c r="G5" s="4"/>
      <c r="H5" s="4"/>
      <c r="I5" s="4"/>
      <c r="J5" s="2"/>
      <c r="K5" s="238"/>
      <c r="L5" s="239"/>
      <c r="M5" s="240"/>
    </row>
    <row r="6" spans="1:17" ht="18.75" thickBot="1" x14ac:dyDescent="0.4">
      <c r="A6" s="87" t="s">
        <v>60</v>
      </c>
      <c r="B6" s="75">
        <v>44280</v>
      </c>
      <c r="C6" s="88"/>
      <c r="D6" s="88"/>
      <c r="E6" s="88"/>
      <c r="F6" s="88"/>
      <c r="G6" s="76"/>
      <c r="H6" s="76"/>
      <c r="I6" s="76"/>
      <c r="J6" s="2"/>
      <c r="K6" s="238"/>
      <c r="L6" s="239"/>
      <c r="M6" s="240"/>
    </row>
    <row r="7" spans="1:17" ht="15.75" thickBot="1" x14ac:dyDescent="0.35">
      <c r="K7" s="238"/>
      <c r="L7" s="239"/>
      <c r="M7" s="240"/>
    </row>
    <row r="8" spans="1:17" ht="18.75" thickBot="1" x14ac:dyDescent="0.4">
      <c r="A8" s="89" t="s">
        <v>9</v>
      </c>
      <c r="B8" s="32" t="s">
        <v>10</v>
      </c>
      <c r="C8" s="6" t="s">
        <v>61</v>
      </c>
      <c r="D8" s="32" t="s">
        <v>12</v>
      </c>
      <c r="E8" s="9" t="s">
        <v>137</v>
      </c>
      <c r="F8" s="32" t="s">
        <v>13</v>
      </c>
      <c r="G8" s="185" t="s">
        <v>159</v>
      </c>
      <c r="H8" s="13"/>
      <c r="I8" s="1"/>
      <c r="K8" s="238"/>
      <c r="L8" s="239"/>
      <c r="M8" s="240"/>
    </row>
    <row r="9" spans="1:17" ht="18.75" thickBot="1" x14ac:dyDescent="0.4">
      <c r="A9" s="90"/>
      <c r="B9" s="32" t="s">
        <v>14</v>
      </c>
      <c r="C9" s="6"/>
      <c r="D9" s="32" t="s">
        <v>15</v>
      </c>
      <c r="E9" s="9"/>
      <c r="F9" s="32" t="s">
        <v>16</v>
      </c>
      <c r="G9" s="16" t="s">
        <v>158</v>
      </c>
      <c r="H9" s="5"/>
      <c r="I9" s="5"/>
      <c r="J9" s="33"/>
      <c r="K9" s="241"/>
      <c r="L9" s="242"/>
      <c r="M9" s="243"/>
    </row>
    <row r="10" spans="1:17" ht="18.75" thickBot="1" x14ac:dyDescent="0.4">
      <c r="A10" s="9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7" ht="18.75" thickBot="1" x14ac:dyDescent="0.35">
      <c r="A11" s="91" t="s">
        <v>18</v>
      </c>
      <c r="B11" s="206" t="s">
        <v>19</v>
      </c>
      <c r="C11" s="206"/>
      <c r="D11" s="206" t="s">
        <v>20</v>
      </c>
      <c r="E11" s="206"/>
      <c r="F11" s="206" t="s">
        <v>21</v>
      </c>
      <c r="G11" s="206"/>
      <c r="H11" s="206" t="s">
        <v>22</v>
      </c>
      <c r="I11" s="206" t="s">
        <v>22</v>
      </c>
      <c r="J11" s="184" t="s">
        <v>23</v>
      </c>
      <c r="K11" s="35" t="s">
        <v>24</v>
      </c>
      <c r="L11" s="36" t="s">
        <v>25</v>
      </c>
      <c r="M11" s="53" t="s">
        <v>65</v>
      </c>
      <c r="N11" s="28" t="s">
        <v>108</v>
      </c>
      <c r="O11" s="28" t="s">
        <v>109</v>
      </c>
      <c r="P11" s="28" t="s">
        <v>111</v>
      </c>
      <c r="Q11" s="28" t="s">
        <v>150</v>
      </c>
    </row>
    <row r="12" spans="1:17" ht="18.75" thickBot="1" x14ac:dyDescent="0.4">
      <c r="A12" s="124" t="s">
        <v>66</v>
      </c>
      <c r="B12" s="230" t="s">
        <v>135</v>
      </c>
      <c r="C12" s="230"/>
      <c r="D12" s="217">
        <v>3</v>
      </c>
      <c r="E12" s="217"/>
      <c r="F12" s="217">
        <v>3</v>
      </c>
      <c r="G12" s="217"/>
      <c r="H12" s="217">
        <v>0</v>
      </c>
      <c r="I12" s="217"/>
      <c r="J12" s="186">
        <v>0</v>
      </c>
      <c r="K12" s="84">
        <v>0</v>
      </c>
      <c r="L12" s="108">
        <f>SUM(D12:K12)</f>
        <v>6</v>
      </c>
      <c r="M12" s="27" t="s">
        <v>68</v>
      </c>
      <c r="N12" s="29">
        <v>3</v>
      </c>
      <c r="O12" s="187"/>
      <c r="P12" s="187"/>
      <c r="Q12" s="187">
        <v>0</v>
      </c>
    </row>
    <row r="13" spans="1:17" ht="18.75" thickBot="1" x14ac:dyDescent="0.4">
      <c r="A13" s="125" t="s">
        <v>69</v>
      </c>
      <c r="B13" s="229" t="s">
        <v>143</v>
      </c>
      <c r="C13" s="229"/>
      <c r="D13" s="205">
        <v>5</v>
      </c>
      <c r="E13" s="205"/>
      <c r="F13" s="205">
        <v>4</v>
      </c>
      <c r="G13" s="205"/>
      <c r="H13" s="205">
        <v>0</v>
      </c>
      <c r="I13" s="205"/>
      <c r="J13" s="183">
        <v>0</v>
      </c>
      <c r="K13" s="17">
        <v>0</v>
      </c>
      <c r="L13" s="108">
        <f t="shared" ref="L13:L18" si="0">SUM(D13:K13)</f>
        <v>9</v>
      </c>
      <c r="M13" s="27" t="s">
        <v>70</v>
      </c>
      <c r="N13" s="29"/>
      <c r="O13" s="187"/>
      <c r="P13" s="187"/>
      <c r="Q13" s="187">
        <v>0</v>
      </c>
    </row>
    <row r="14" spans="1:17" ht="18.75" thickBot="1" x14ac:dyDescent="0.4">
      <c r="A14" s="125" t="s">
        <v>71</v>
      </c>
      <c r="B14" s="229" t="s">
        <v>161</v>
      </c>
      <c r="C14" s="229"/>
      <c r="D14" s="205">
        <v>2</v>
      </c>
      <c r="E14" s="205"/>
      <c r="F14" s="205">
        <v>1</v>
      </c>
      <c r="G14" s="205"/>
      <c r="H14" s="205">
        <v>0</v>
      </c>
      <c r="I14" s="205"/>
      <c r="J14" s="183">
        <v>0</v>
      </c>
      <c r="K14" s="17">
        <v>1</v>
      </c>
      <c r="L14" s="108">
        <f t="shared" si="0"/>
        <v>4</v>
      </c>
      <c r="M14" s="27" t="s">
        <v>72</v>
      </c>
      <c r="N14" s="29">
        <v>5</v>
      </c>
      <c r="O14" s="187"/>
      <c r="P14" s="187"/>
      <c r="Q14" s="187">
        <v>0</v>
      </c>
    </row>
    <row r="15" spans="1:17" ht="18.75" thickBot="1" x14ac:dyDescent="0.4">
      <c r="A15" s="125" t="s">
        <v>73</v>
      </c>
      <c r="B15" s="229" t="s">
        <v>165</v>
      </c>
      <c r="C15" s="229"/>
      <c r="D15" s="205">
        <v>2</v>
      </c>
      <c r="E15" s="205"/>
      <c r="F15" s="205">
        <v>2</v>
      </c>
      <c r="G15" s="205"/>
      <c r="H15" s="205">
        <v>2</v>
      </c>
      <c r="I15" s="205"/>
      <c r="J15" s="183">
        <v>1</v>
      </c>
      <c r="K15" s="17">
        <v>0</v>
      </c>
      <c r="L15" s="108">
        <f t="shared" si="0"/>
        <v>7</v>
      </c>
      <c r="M15" s="27" t="s">
        <v>140</v>
      </c>
      <c r="N15" s="29">
        <v>1</v>
      </c>
      <c r="O15" s="187"/>
      <c r="P15" s="187"/>
      <c r="Q15" s="187">
        <v>0</v>
      </c>
    </row>
    <row r="16" spans="1:17" ht="18.75" thickBot="1" x14ac:dyDescent="0.4">
      <c r="A16" s="125" t="s">
        <v>75</v>
      </c>
      <c r="B16" s="229" t="s">
        <v>160</v>
      </c>
      <c r="C16" s="229"/>
      <c r="D16" s="205">
        <v>21</v>
      </c>
      <c r="E16" s="205"/>
      <c r="F16" s="205">
        <v>15</v>
      </c>
      <c r="G16" s="205"/>
      <c r="H16" s="205">
        <v>7</v>
      </c>
      <c r="I16" s="205"/>
      <c r="J16" s="183">
        <v>4</v>
      </c>
      <c r="K16" s="17">
        <v>1</v>
      </c>
      <c r="L16" s="108">
        <f t="shared" si="0"/>
        <v>48</v>
      </c>
      <c r="M16" s="27" t="s">
        <v>76</v>
      </c>
      <c r="N16" s="29"/>
      <c r="O16" s="187"/>
      <c r="P16" s="187"/>
      <c r="Q16" s="187">
        <v>0</v>
      </c>
    </row>
    <row r="17" spans="1:17" ht="18.75" thickBot="1" x14ac:dyDescent="0.4">
      <c r="A17" s="125" t="s">
        <v>77</v>
      </c>
      <c r="B17" s="229" t="s">
        <v>138</v>
      </c>
      <c r="C17" s="229"/>
      <c r="D17" s="205">
        <v>9</v>
      </c>
      <c r="E17" s="205"/>
      <c r="F17" s="205">
        <v>2</v>
      </c>
      <c r="G17" s="205"/>
      <c r="H17" s="205">
        <v>0</v>
      </c>
      <c r="I17" s="205"/>
      <c r="J17" s="183">
        <v>0</v>
      </c>
      <c r="K17" s="17">
        <v>0</v>
      </c>
      <c r="L17" s="108">
        <f t="shared" si="0"/>
        <v>11</v>
      </c>
      <c r="M17" s="27" t="s">
        <v>78</v>
      </c>
      <c r="N17" s="29"/>
      <c r="O17" s="187"/>
      <c r="P17" s="187"/>
      <c r="Q17" s="187">
        <v>0</v>
      </c>
    </row>
    <row r="18" spans="1:17" ht="18.75" thickBot="1" x14ac:dyDescent="0.4">
      <c r="A18" s="125" t="s">
        <v>79</v>
      </c>
      <c r="B18" s="229" t="s">
        <v>163</v>
      </c>
      <c r="C18" s="229"/>
      <c r="D18" s="205">
        <v>0</v>
      </c>
      <c r="E18" s="205"/>
      <c r="F18" s="205">
        <v>0</v>
      </c>
      <c r="G18" s="205"/>
      <c r="H18" s="205">
        <v>1</v>
      </c>
      <c r="I18" s="205"/>
      <c r="J18" s="183">
        <v>0</v>
      </c>
      <c r="K18" s="17">
        <v>0</v>
      </c>
      <c r="L18" s="108">
        <f t="shared" si="0"/>
        <v>1</v>
      </c>
      <c r="M18" s="27" t="s">
        <v>80</v>
      </c>
      <c r="N18" s="29"/>
      <c r="O18" s="187"/>
      <c r="P18" s="187"/>
      <c r="Q18" s="187">
        <v>0</v>
      </c>
    </row>
    <row r="19" spans="1:17" ht="18.75" thickBot="1" x14ac:dyDescent="0.4">
      <c r="A19" s="125" t="s">
        <v>81</v>
      </c>
      <c r="B19" s="229" t="s">
        <v>162</v>
      </c>
      <c r="C19" s="229"/>
      <c r="D19" s="205">
        <v>8</v>
      </c>
      <c r="E19" s="205"/>
      <c r="F19" s="205">
        <v>5</v>
      </c>
      <c r="G19" s="205"/>
      <c r="H19" s="205">
        <v>2</v>
      </c>
      <c r="I19" s="205"/>
      <c r="J19" s="183">
        <v>5</v>
      </c>
      <c r="K19" s="17">
        <v>8</v>
      </c>
      <c r="L19" s="108">
        <f>SUM(D19:K19)</f>
        <v>28</v>
      </c>
      <c r="M19" s="27" t="s">
        <v>82</v>
      </c>
      <c r="N19" s="29"/>
      <c r="O19" s="187"/>
      <c r="P19" s="187"/>
      <c r="Q19" s="187">
        <v>0</v>
      </c>
    </row>
    <row r="20" spans="1:17" ht="18.75" thickBot="1" x14ac:dyDescent="0.4">
      <c r="A20" s="125" t="s">
        <v>83</v>
      </c>
      <c r="B20" s="229" t="s">
        <v>145</v>
      </c>
      <c r="C20" s="229"/>
      <c r="D20" s="205">
        <v>0</v>
      </c>
      <c r="E20" s="205"/>
      <c r="F20" s="205">
        <v>0</v>
      </c>
      <c r="G20" s="205"/>
      <c r="H20" s="205">
        <v>0</v>
      </c>
      <c r="I20" s="205"/>
      <c r="J20" s="183">
        <v>1</v>
      </c>
      <c r="K20" s="17">
        <v>0</v>
      </c>
      <c r="L20" s="108">
        <f>SUM(D20:K20)</f>
        <v>1</v>
      </c>
      <c r="M20" s="27" t="s">
        <v>84</v>
      </c>
      <c r="N20" s="29"/>
      <c r="O20" s="187"/>
      <c r="P20" s="187"/>
      <c r="Q20" s="187">
        <v>2</v>
      </c>
    </row>
    <row r="21" spans="1:17" ht="36.75" thickBot="1" x14ac:dyDescent="0.4">
      <c r="A21" s="125" t="s">
        <v>120</v>
      </c>
      <c r="B21" s="229" t="s">
        <v>166</v>
      </c>
      <c r="C21" s="229"/>
      <c r="D21" s="205">
        <v>11</v>
      </c>
      <c r="E21" s="205"/>
      <c r="F21" s="205">
        <v>5</v>
      </c>
      <c r="G21" s="205"/>
      <c r="H21" s="205">
        <v>0</v>
      </c>
      <c r="I21" s="205"/>
      <c r="J21" s="183">
        <v>0</v>
      </c>
      <c r="K21" s="17">
        <v>0</v>
      </c>
      <c r="L21" s="108">
        <f>SUM(D21:K21)</f>
        <v>16</v>
      </c>
      <c r="M21" s="27" t="s">
        <v>86</v>
      </c>
      <c r="N21" s="29"/>
      <c r="O21" s="29"/>
      <c r="P21" s="29"/>
      <c r="Q21" s="29">
        <v>0</v>
      </c>
    </row>
    <row r="22" spans="1:17" ht="18.75" thickBot="1" x14ac:dyDescent="0.4">
      <c r="A22" s="92" t="s">
        <v>35</v>
      </c>
      <c r="B22" s="207"/>
      <c r="C22" s="207"/>
      <c r="D22" s="206">
        <f>SUM(D12:D21)</f>
        <v>61</v>
      </c>
      <c r="E22" s="206"/>
      <c r="F22" s="206">
        <f>SUM(F12:F21)</f>
        <v>37</v>
      </c>
      <c r="G22" s="206"/>
      <c r="H22" s="206">
        <f>SUM(H12:H21)</f>
        <v>12</v>
      </c>
      <c r="I22" s="206"/>
      <c r="J22" s="184">
        <f>SUM(J12:J21)</f>
        <v>11</v>
      </c>
      <c r="K22" s="35">
        <f>SUM(K12:K21)</f>
        <v>10</v>
      </c>
      <c r="L22" s="109">
        <f>SUM(L12:L21)</f>
        <v>131</v>
      </c>
      <c r="M22" s="50"/>
      <c r="N22" s="29">
        <f>SUM(N12:N21)</f>
        <v>9</v>
      </c>
      <c r="O22" s="29">
        <f>SUM(O12:O21)</f>
        <v>0</v>
      </c>
      <c r="P22" s="29">
        <f>SUM(P12:P21)</f>
        <v>0</v>
      </c>
      <c r="Q22" s="187">
        <f>SUM(Q12:Q21)</f>
        <v>2</v>
      </c>
    </row>
    <row r="24" spans="1:17" s="25" customFormat="1" ht="9.75" customHeight="1" x14ac:dyDescent="0.3">
      <c r="A24" s="74"/>
    </row>
    <row r="25" spans="1:17" ht="27.75" x14ac:dyDescent="0.3">
      <c r="A25" s="218" t="s">
        <v>0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08" t="s">
        <v>183</v>
      </c>
      <c r="L25" s="209"/>
      <c r="M25" s="210"/>
    </row>
    <row r="26" spans="1:17" x14ac:dyDescent="0.3">
      <c r="K26" s="211"/>
      <c r="L26" s="212"/>
      <c r="M26" s="213"/>
    </row>
    <row r="27" spans="1:17" ht="18.75" thickBot="1" x14ac:dyDescent="0.4">
      <c r="A27" s="85" t="s">
        <v>2</v>
      </c>
      <c r="B27" s="13" t="s">
        <v>3</v>
      </c>
      <c r="C27" s="13"/>
      <c r="D27" s="13"/>
      <c r="E27" s="13"/>
      <c r="F27" s="13"/>
      <c r="G27" s="3"/>
      <c r="H27" s="3"/>
      <c r="I27" s="3"/>
      <c r="J27" s="2"/>
      <c r="K27" s="211"/>
      <c r="L27" s="212"/>
      <c r="M27" s="213"/>
    </row>
    <row r="28" spans="1:17" ht="18.75" thickBot="1" x14ac:dyDescent="0.4">
      <c r="A28" s="86" t="s">
        <v>4</v>
      </c>
      <c r="B28" s="5" t="s">
        <v>64</v>
      </c>
      <c r="C28" s="5"/>
      <c r="D28" s="5"/>
      <c r="E28" s="5"/>
      <c r="F28" s="5"/>
      <c r="G28" s="4"/>
      <c r="H28" s="4"/>
      <c r="I28" s="4"/>
      <c r="J28" s="2"/>
      <c r="K28" s="211"/>
      <c r="L28" s="212"/>
      <c r="M28" s="213"/>
    </row>
    <row r="29" spans="1:17" ht="18.75" thickBot="1" x14ac:dyDescent="0.4">
      <c r="A29" s="86" t="s">
        <v>6</v>
      </c>
      <c r="B29" s="5" t="s">
        <v>59</v>
      </c>
      <c r="C29" s="5"/>
      <c r="D29" s="5"/>
      <c r="E29" s="5"/>
      <c r="F29" s="5"/>
      <c r="G29" s="4"/>
      <c r="H29" s="4"/>
      <c r="I29" s="4"/>
      <c r="J29" s="2"/>
      <c r="K29" s="211"/>
      <c r="L29" s="212"/>
      <c r="M29" s="213"/>
    </row>
    <row r="30" spans="1:17" ht="18.75" thickBot="1" x14ac:dyDescent="0.4">
      <c r="A30" s="87" t="s">
        <v>60</v>
      </c>
      <c r="B30" s="75">
        <v>44301</v>
      </c>
      <c r="C30" s="88"/>
      <c r="D30" s="88"/>
      <c r="E30" s="88"/>
      <c r="F30" s="88"/>
      <c r="G30" s="76"/>
      <c r="H30" s="76"/>
      <c r="I30" s="76"/>
      <c r="J30" s="2"/>
      <c r="K30" s="211"/>
      <c r="L30" s="212"/>
      <c r="M30" s="213"/>
    </row>
    <row r="31" spans="1:17" ht="15.75" thickBot="1" x14ac:dyDescent="0.35">
      <c r="K31" s="211"/>
      <c r="L31" s="212"/>
      <c r="M31" s="213"/>
    </row>
    <row r="32" spans="1:17" ht="18.75" thickBot="1" x14ac:dyDescent="0.4">
      <c r="A32" s="89" t="s">
        <v>9</v>
      </c>
      <c r="B32" s="32" t="s">
        <v>10</v>
      </c>
      <c r="C32" s="6" t="s">
        <v>61</v>
      </c>
      <c r="D32" s="32" t="s">
        <v>12</v>
      </c>
      <c r="E32" s="9"/>
      <c r="F32" s="32" t="s">
        <v>13</v>
      </c>
      <c r="G32" s="185" t="s">
        <v>159</v>
      </c>
      <c r="H32" s="13"/>
      <c r="I32" s="1"/>
      <c r="K32" s="211"/>
      <c r="L32" s="212"/>
      <c r="M32" s="213"/>
    </row>
    <row r="33" spans="1:17" ht="18.75" thickBot="1" x14ac:dyDescent="0.4">
      <c r="A33" s="90"/>
      <c r="B33" s="32" t="s">
        <v>14</v>
      </c>
      <c r="C33" s="6"/>
      <c r="D33" s="32" t="s">
        <v>15</v>
      </c>
      <c r="E33" s="9" t="s">
        <v>61</v>
      </c>
      <c r="F33" s="32" t="s">
        <v>16</v>
      </c>
      <c r="G33" s="16" t="s">
        <v>91</v>
      </c>
      <c r="H33" s="5"/>
      <c r="I33" s="5"/>
      <c r="J33" s="33"/>
      <c r="K33" s="214"/>
      <c r="L33" s="215"/>
      <c r="M33" s="216"/>
    </row>
    <row r="34" spans="1:17" ht="18.75" thickBot="1" x14ac:dyDescent="0.4">
      <c r="A34" s="9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7" ht="18.75" thickBot="1" x14ac:dyDescent="0.35">
      <c r="A35" s="91" t="s">
        <v>18</v>
      </c>
      <c r="B35" s="206" t="s">
        <v>19</v>
      </c>
      <c r="C35" s="206"/>
      <c r="D35" s="206" t="s">
        <v>20</v>
      </c>
      <c r="E35" s="206"/>
      <c r="F35" s="206" t="s">
        <v>21</v>
      </c>
      <c r="G35" s="206"/>
      <c r="H35" s="206" t="s">
        <v>22</v>
      </c>
      <c r="I35" s="206" t="s">
        <v>22</v>
      </c>
      <c r="J35" s="184" t="s">
        <v>23</v>
      </c>
      <c r="K35" s="35" t="s">
        <v>24</v>
      </c>
      <c r="L35" s="36" t="s">
        <v>25</v>
      </c>
      <c r="M35" s="15" t="s">
        <v>65</v>
      </c>
      <c r="N35" s="28" t="s">
        <v>108</v>
      </c>
      <c r="O35" s="28" t="s">
        <v>109</v>
      </c>
      <c r="P35" s="28" t="s">
        <v>111</v>
      </c>
      <c r="Q35" s="28" t="s">
        <v>150</v>
      </c>
    </row>
    <row r="36" spans="1:17" ht="18.75" thickBot="1" x14ac:dyDescent="0.4">
      <c r="A36" s="124" t="s">
        <v>66</v>
      </c>
      <c r="B36" s="231" t="s">
        <v>184</v>
      </c>
      <c r="C36" s="232"/>
      <c r="D36" s="217">
        <v>10</v>
      </c>
      <c r="E36" s="217"/>
      <c r="F36" s="217">
        <v>4</v>
      </c>
      <c r="G36" s="217"/>
      <c r="H36" s="217">
        <v>3</v>
      </c>
      <c r="I36" s="217"/>
      <c r="J36" s="186">
        <v>2</v>
      </c>
      <c r="K36" s="84">
        <v>0</v>
      </c>
      <c r="L36" s="108">
        <f t="shared" ref="L36:L45" si="1">SUM(D36:K36)</f>
        <v>19</v>
      </c>
      <c r="M36" s="8" t="s">
        <v>68</v>
      </c>
      <c r="N36" s="29">
        <v>6</v>
      </c>
      <c r="O36" s="29"/>
      <c r="P36" s="29"/>
      <c r="Q36" s="187">
        <v>0</v>
      </c>
    </row>
    <row r="37" spans="1:17" ht="18.75" thickBot="1" x14ac:dyDescent="0.4">
      <c r="A37" s="125" t="s">
        <v>69</v>
      </c>
      <c r="B37" s="231" t="s">
        <v>149</v>
      </c>
      <c r="C37" s="232"/>
      <c r="D37" s="205">
        <v>15</v>
      </c>
      <c r="E37" s="205"/>
      <c r="F37" s="205">
        <v>10</v>
      </c>
      <c r="G37" s="205"/>
      <c r="H37" s="205">
        <v>3</v>
      </c>
      <c r="I37" s="205"/>
      <c r="J37" s="183">
        <v>0</v>
      </c>
      <c r="K37" s="17">
        <v>7</v>
      </c>
      <c r="L37" s="108">
        <f t="shared" si="1"/>
        <v>35</v>
      </c>
      <c r="M37" s="11" t="s">
        <v>70</v>
      </c>
      <c r="N37" s="29"/>
      <c r="O37" s="29"/>
      <c r="P37" s="29"/>
      <c r="Q37" s="187">
        <v>0</v>
      </c>
    </row>
    <row r="38" spans="1:17" ht="18.75" thickBot="1" x14ac:dyDescent="0.4">
      <c r="A38" s="125" t="s">
        <v>71</v>
      </c>
      <c r="B38" s="205" t="s">
        <v>169</v>
      </c>
      <c r="C38" s="205"/>
      <c r="D38" s="205">
        <v>39</v>
      </c>
      <c r="E38" s="205"/>
      <c r="F38" s="205">
        <v>23</v>
      </c>
      <c r="G38" s="205"/>
      <c r="H38" s="205">
        <v>7</v>
      </c>
      <c r="I38" s="205"/>
      <c r="J38" s="183">
        <v>2</v>
      </c>
      <c r="K38" s="17">
        <v>4</v>
      </c>
      <c r="L38" s="108">
        <f t="shared" si="1"/>
        <v>75</v>
      </c>
      <c r="M38" s="11" t="s">
        <v>72</v>
      </c>
      <c r="N38" s="29"/>
      <c r="O38" s="29"/>
      <c r="P38" s="29"/>
      <c r="Q38" s="187">
        <v>0</v>
      </c>
    </row>
    <row r="39" spans="1:17" ht="18.75" thickBot="1" x14ac:dyDescent="0.4">
      <c r="A39" s="125" t="s">
        <v>73</v>
      </c>
      <c r="B39" s="217" t="s">
        <v>146</v>
      </c>
      <c r="C39" s="217"/>
      <c r="D39" s="205">
        <v>28</v>
      </c>
      <c r="E39" s="205"/>
      <c r="F39" s="205">
        <v>15</v>
      </c>
      <c r="G39" s="205"/>
      <c r="H39" s="205">
        <v>7</v>
      </c>
      <c r="I39" s="205"/>
      <c r="J39" s="183">
        <v>8</v>
      </c>
      <c r="K39" s="17">
        <v>1</v>
      </c>
      <c r="L39" s="108">
        <f t="shared" si="1"/>
        <v>59</v>
      </c>
      <c r="M39" s="11" t="s">
        <v>74</v>
      </c>
      <c r="N39" s="29"/>
      <c r="O39" s="29"/>
      <c r="P39" s="29"/>
      <c r="Q39" s="187">
        <v>0</v>
      </c>
    </row>
    <row r="40" spans="1:17" ht="18.75" thickBot="1" x14ac:dyDescent="0.4">
      <c r="A40" s="125" t="s">
        <v>75</v>
      </c>
      <c r="B40" s="205" t="s">
        <v>185</v>
      </c>
      <c r="C40" s="205"/>
      <c r="D40" s="205">
        <v>40</v>
      </c>
      <c r="E40" s="205"/>
      <c r="F40" s="205">
        <v>38</v>
      </c>
      <c r="G40" s="205"/>
      <c r="H40" s="205">
        <v>11</v>
      </c>
      <c r="I40" s="205"/>
      <c r="J40" s="183">
        <v>4</v>
      </c>
      <c r="K40" s="17">
        <v>12</v>
      </c>
      <c r="L40" s="108">
        <f t="shared" si="1"/>
        <v>105</v>
      </c>
      <c r="M40" s="11" t="s">
        <v>76</v>
      </c>
      <c r="N40" s="29"/>
      <c r="O40" s="29"/>
      <c r="P40" s="29"/>
      <c r="Q40" s="187">
        <v>0</v>
      </c>
    </row>
    <row r="41" spans="1:17" ht="18.75" thickBot="1" x14ac:dyDescent="0.4">
      <c r="A41" s="125" t="s">
        <v>77</v>
      </c>
      <c r="B41" s="205" t="s">
        <v>121</v>
      </c>
      <c r="C41" s="205"/>
      <c r="D41" s="205">
        <v>45</v>
      </c>
      <c r="E41" s="205"/>
      <c r="F41" s="205">
        <v>37</v>
      </c>
      <c r="G41" s="205"/>
      <c r="H41" s="205">
        <v>0</v>
      </c>
      <c r="I41" s="205"/>
      <c r="J41" s="183">
        <v>1</v>
      </c>
      <c r="K41" s="17">
        <v>9</v>
      </c>
      <c r="L41" s="108">
        <f t="shared" si="1"/>
        <v>92</v>
      </c>
      <c r="M41" s="11" t="s">
        <v>78</v>
      </c>
      <c r="N41" s="29"/>
      <c r="O41" s="29"/>
      <c r="P41" s="187"/>
      <c r="Q41" s="187">
        <v>0</v>
      </c>
    </row>
    <row r="42" spans="1:17" ht="18.75" thickBot="1" x14ac:dyDescent="0.4">
      <c r="A42" s="125" t="s">
        <v>79</v>
      </c>
      <c r="B42" s="205" t="s">
        <v>115</v>
      </c>
      <c r="C42" s="205"/>
      <c r="D42" s="205">
        <v>1</v>
      </c>
      <c r="E42" s="205"/>
      <c r="F42" s="205">
        <v>1</v>
      </c>
      <c r="G42" s="205"/>
      <c r="H42" s="205">
        <v>2</v>
      </c>
      <c r="I42" s="205"/>
      <c r="J42" s="183">
        <v>3</v>
      </c>
      <c r="K42" s="17">
        <v>59</v>
      </c>
      <c r="L42" s="108">
        <f t="shared" si="1"/>
        <v>66</v>
      </c>
      <c r="M42" s="11" t="s">
        <v>80</v>
      </c>
      <c r="N42" s="29"/>
      <c r="O42" s="29"/>
      <c r="P42" s="29"/>
      <c r="Q42" s="187">
        <v>2</v>
      </c>
    </row>
    <row r="43" spans="1:17" ht="18.75" thickBot="1" x14ac:dyDescent="0.4">
      <c r="A43" s="125" t="s">
        <v>81</v>
      </c>
      <c r="B43" s="205" t="s">
        <v>146</v>
      </c>
      <c r="C43" s="205"/>
      <c r="D43" s="205">
        <v>68</v>
      </c>
      <c r="E43" s="205"/>
      <c r="F43" s="205">
        <v>25</v>
      </c>
      <c r="G43" s="205"/>
      <c r="H43" s="205">
        <v>7</v>
      </c>
      <c r="I43" s="205"/>
      <c r="J43" s="183">
        <v>32</v>
      </c>
      <c r="K43" s="17">
        <v>47</v>
      </c>
      <c r="L43" s="108">
        <f t="shared" si="1"/>
        <v>179</v>
      </c>
      <c r="M43" s="11" t="s">
        <v>82</v>
      </c>
      <c r="N43" s="29"/>
      <c r="O43" s="29"/>
      <c r="P43" s="29"/>
      <c r="Q43" s="187">
        <v>0</v>
      </c>
    </row>
    <row r="44" spans="1:17" ht="18.75" thickBot="1" x14ac:dyDescent="0.4">
      <c r="A44" s="125" t="s">
        <v>83</v>
      </c>
      <c r="B44" s="231" t="s">
        <v>149</v>
      </c>
      <c r="C44" s="232"/>
      <c r="D44" s="205">
        <v>0</v>
      </c>
      <c r="E44" s="205"/>
      <c r="F44" s="205">
        <v>0</v>
      </c>
      <c r="G44" s="205"/>
      <c r="H44" s="205">
        <v>2</v>
      </c>
      <c r="I44" s="205"/>
      <c r="J44" s="183">
        <v>1</v>
      </c>
      <c r="K44" s="17">
        <v>0</v>
      </c>
      <c r="L44" s="108">
        <f t="shared" si="1"/>
        <v>3</v>
      </c>
      <c r="M44" s="11" t="s">
        <v>84</v>
      </c>
      <c r="N44" s="29"/>
      <c r="O44" s="29"/>
      <c r="P44" s="29"/>
      <c r="Q44" s="187">
        <v>0</v>
      </c>
    </row>
    <row r="45" spans="1:17" ht="18.75" thickBot="1" x14ac:dyDescent="0.4">
      <c r="A45" s="125" t="s">
        <v>85</v>
      </c>
      <c r="B45" s="205" t="s">
        <v>114</v>
      </c>
      <c r="C45" s="205"/>
      <c r="D45" s="205">
        <v>22</v>
      </c>
      <c r="E45" s="205"/>
      <c r="F45" s="205">
        <v>13</v>
      </c>
      <c r="G45" s="205"/>
      <c r="H45" s="205">
        <v>7</v>
      </c>
      <c r="I45" s="205"/>
      <c r="J45" s="183">
        <v>4</v>
      </c>
      <c r="K45" s="17">
        <v>4</v>
      </c>
      <c r="L45" s="108">
        <f t="shared" si="1"/>
        <v>50</v>
      </c>
      <c r="M45" s="11" t="s">
        <v>86</v>
      </c>
      <c r="N45" s="29"/>
      <c r="O45" s="29"/>
      <c r="P45" s="29"/>
      <c r="Q45" s="187">
        <v>0</v>
      </c>
    </row>
    <row r="46" spans="1:17" ht="18.75" thickBot="1" x14ac:dyDescent="0.4">
      <c r="A46" s="92" t="s">
        <v>35</v>
      </c>
      <c r="B46" s="206"/>
      <c r="C46" s="206"/>
      <c r="D46" s="206">
        <f>SUM(D36:D45)</f>
        <v>268</v>
      </c>
      <c r="E46" s="206"/>
      <c r="F46" s="206">
        <f>SUM(F36:F45)</f>
        <v>166</v>
      </c>
      <c r="G46" s="206"/>
      <c r="H46" s="206">
        <f>SUM(H39:H45)</f>
        <v>36</v>
      </c>
      <c r="I46" s="206"/>
      <c r="J46" s="184">
        <f>SUM(J36:J45)</f>
        <v>57</v>
      </c>
      <c r="K46" s="35">
        <f>SUM(K36:K45)</f>
        <v>143</v>
      </c>
      <c r="L46" s="109">
        <f>SUM(L36:L45)</f>
        <v>683</v>
      </c>
      <c r="M46" s="44"/>
      <c r="N46" s="29">
        <f>SUM(N36:N45)</f>
        <v>6</v>
      </c>
      <c r="O46" s="29">
        <f>SUM(O36:O45)</f>
        <v>0</v>
      </c>
      <c r="P46" s="29">
        <f>SUM(P36:P45)</f>
        <v>0</v>
      </c>
      <c r="Q46" s="187">
        <f>SUM(Q42:Q45)</f>
        <v>2</v>
      </c>
    </row>
    <row r="47" spans="1:17" ht="18.75" thickBot="1" x14ac:dyDescent="0.4">
      <c r="A47" s="92" t="s">
        <v>171</v>
      </c>
      <c r="B47" s="155"/>
      <c r="C47" s="155"/>
      <c r="D47" s="171">
        <f>D46/L46</f>
        <v>0.3923865300146413</v>
      </c>
      <c r="E47" s="171"/>
      <c r="F47" s="171">
        <f>F46/L46</f>
        <v>0.24304538799414349</v>
      </c>
      <c r="G47" s="171"/>
      <c r="H47" s="172">
        <f>H46/L46</f>
        <v>5.2708638360175697E-2</v>
      </c>
      <c r="I47" s="175"/>
      <c r="J47" s="172">
        <f>J46/L46</f>
        <v>8.3455344070278187E-2</v>
      </c>
      <c r="K47" s="172">
        <f>K46/L46</f>
        <v>0.20937042459736457</v>
      </c>
      <c r="L47" s="109"/>
    </row>
    <row r="48" spans="1:17" s="25" customFormat="1" ht="9" customHeight="1" x14ac:dyDescent="0.3">
      <c r="A48" s="74"/>
    </row>
    <row r="50" spans="1:17" ht="27.75" x14ac:dyDescent="0.3">
      <c r="A50" s="218" t="s">
        <v>0</v>
      </c>
      <c r="B50" s="219"/>
      <c r="C50" s="219"/>
      <c r="D50" s="219"/>
      <c r="E50" s="219"/>
      <c r="F50" s="219"/>
      <c r="G50" s="219"/>
      <c r="H50" s="219"/>
      <c r="I50" s="219"/>
      <c r="J50" s="220"/>
      <c r="K50" s="208" t="s">
        <v>190</v>
      </c>
      <c r="L50" s="209"/>
      <c r="M50" s="210"/>
    </row>
    <row r="51" spans="1:17" x14ac:dyDescent="0.3">
      <c r="K51" s="211"/>
      <c r="L51" s="212"/>
      <c r="M51" s="213"/>
    </row>
    <row r="52" spans="1:17" ht="18.75" thickBot="1" x14ac:dyDescent="0.4">
      <c r="A52" s="85" t="s">
        <v>2</v>
      </c>
      <c r="B52" s="13" t="s">
        <v>3</v>
      </c>
      <c r="C52" s="13"/>
      <c r="D52" s="13"/>
      <c r="E52" s="13"/>
      <c r="F52" s="13"/>
      <c r="G52" s="3"/>
      <c r="H52" s="3"/>
      <c r="I52" s="3"/>
      <c r="J52" s="2"/>
      <c r="K52" s="211"/>
      <c r="L52" s="212"/>
      <c r="M52" s="213"/>
    </row>
    <row r="53" spans="1:17" ht="18.75" thickBot="1" x14ac:dyDescent="0.4">
      <c r="A53" s="86" t="s">
        <v>4</v>
      </c>
      <c r="B53" s="5" t="s">
        <v>64</v>
      </c>
      <c r="C53" s="5"/>
      <c r="D53" s="5"/>
      <c r="E53" s="5"/>
      <c r="F53" s="5"/>
      <c r="G53" s="4"/>
      <c r="H53" s="4"/>
      <c r="I53" s="4"/>
      <c r="J53" s="2"/>
      <c r="K53" s="211"/>
      <c r="L53" s="212"/>
      <c r="M53" s="213"/>
    </row>
    <row r="54" spans="1:17" ht="18.75" thickBot="1" x14ac:dyDescent="0.4">
      <c r="A54" s="86" t="s">
        <v>6</v>
      </c>
      <c r="B54" s="5" t="s">
        <v>59</v>
      </c>
      <c r="C54" s="5"/>
      <c r="D54" s="5"/>
      <c r="E54" s="5"/>
      <c r="F54" s="5"/>
      <c r="G54" s="4"/>
      <c r="H54" s="4"/>
      <c r="I54" s="4"/>
      <c r="J54" s="2"/>
      <c r="K54" s="211"/>
      <c r="L54" s="212"/>
      <c r="M54" s="213"/>
    </row>
    <row r="55" spans="1:17" ht="18.75" thickBot="1" x14ac:dyDescent="0.4">
      <c r="A55" s="87" t="s">
        <v>60</v>
      </c>
      <c r="B55" s="75">
        <v>44308</v>
      </c>
      <c r="C55" s="88"/>
      <c r="D55" s="88"/>
      <c r="E55" s="88"/>
      <c r="F55" s="88"/>
      <c r="G55" s="76"/>
      <c r="H55" s="76"/>
      <c r="I55" s="76"/>
      <c r="J55" s="2"/>
      <c r="K55" s="211"/>
      <c r="L55" s="212"/>
      <c r="M55" s="213"/>
    </row>
    <row r="56" spans="1:17" ht="15.75" thickBot="1" x14ac:dyDescent="0.35">
      <c r="K56" s="211"/>
      <c r="L56" s="212"/>
      <c r="M56" s="213"/>
    </row>
    <row r="57" spans="1:17" ht="18.75" thickBot="1" x14ac:dyDescent="0.4">
      <c r="A57" s="89" t="s">
        <v>9</v>
      </c>
      <c r="B57" s="32" t="s">
        <v>10</v>
      </c>
      <c r="C57" s="6"/>
      <c r="D57" s="32" t="s">
        <v>12</v>
      </c>
      <c r="E57" s="9" t="s">
        <v>61</v>
      </c>
      <c r="F57" s="32" t="s">
        <v>13</v>
      </c>
      <c r="G57" s="185"/>
      <c r="H57" s="13"/>
      <c r="I57" s="1"/>
      <c r="K57" s="211"/>
      <c r="L57" s="212"/>
      <c r="M57" s="213"/>
    </row>
    <row r="58" spans="1:17" ht="18.75" thickBot="1" x14ac:dyDescent="0.4">
      <c r="A58" s="90"/>
      <c r="B58" s="32" t="s">
        <v>14</v>
      </c>
      <c r="C58" s="6"/>
      <c r="D58" s="32" t="s">
        <v>15</v>
      </c>
      <c r="E58" s="9"/>
      <c r="F58" s="32" t="s">
        <v>16</v>
      </c>
      <c r="G58" s="16" t="s">
        <v>189</v>
      </c>
      <c r="H58" s="5"/>
      <c r="I58" s="5"/>
      <c r="J58" s="33"/>
      <c r="K58" s="214"/>
      <c r="L58" s="215"/>
      <c r="M58" s="216"/>
    </row>
    <row r="59" spans="1:17" ht="18.75" thickBot="1" x14ac:dyDescent="0.4">
      <c r="A59" s="90"/>
      <c r="B59" s="33"/>
      <c r="C59" s="33"/>
      <c r="D59" s="33"/>
      <c r="E59" s="33"/>
      <c r="F59" s="33"/>
      <c r="G59" s="33"/>
      <c r="H59" s="33"/>
      <c r="I59" s="33"/>
      <c r="J59" s="33"/>
      <c r="K59" s="33" t="s">
        <v>173</v>
      </c>
      <c r="L59" s="33"/>
      <c r="M59" s="33"/>
    </row>
    <row r="60" spans="1:17" ht="18.75" thickBot="1" x14ac:dyDescent="0.35">
      <c r="A60" s="91" t="s">
        <v>18</v>
      </c>
      <c r="B60" s="206" t="s">
        <v>19</v>
      </c>
      <c r="C60" s="206"/>
      <c r="D60" s="206" t="s">
        <v>20</v>
      </c>
      <c r="E60" s="206"/>
      <c r="F60" s="206" t="s">
        <v>21</v>
      </c>
      <c r="G60" s="206"/>
      <c r="H60" s="206" t="s">
        <v>22</v>
      </c>
      <c r="I60" s="206" t="s">
        <v>22</v>
      </c>
      <c r="J60" s="184" t="s">
        <v>23</v>
      </c>
      <c r="K60" s="35" t="s">
        <v>24</v>
      </c>
      <c r="L60" s="36" t="s">
        <v>25</v>
      </c>
      <c r="M60" s="15" t="s">
        <v>65</v>
      </c>
      <c r="N60" s="28" t="s">
        <v>108</v>
      </c>
      <c r="O60" s="28" t="s">
        <v>109</v>
      </c>
      <c r="P60" s="28" t="s">
        <v>111</v>
      </c>
      <c r="Q60" s="28" t="s">
        <v>150</v>
      </c>
    </row>
    <row r="61" spans="1:17" ht="18.75" thickBot="1" x14ac:dyDescent="0.4">
      <c r="A61" s="124" t="s">
        <v>66</v>
      </c>
      <c r="B61" s="231" t="s">
        <v>175</v>
      </c>
      <c r="C61" s="232"/>
      <c r="D61" s="217">
        <v>2</v>
      </c>
      <c r="E61" s="217"/>
      <c r="F61" s="217">
        <v>1</v>
      </c>
      <c r="G61" s="217"/>
      <c r="H61" s="217">
        <v>2</v>
      </c>
      <c r="I61" s="217"/>
      <c r="J61" s="186">
        <v>5</v>
      </c>
      <c r="K61" s="84">
        <v>2</v>
      </c>
      <c r="L61" s="108">
        <f t="shared" ref="L61:L70" si="2">SUM(D61:K61)</f>
        <v>12</v>
      </c>
      <c r="M61" s="8" t="s">
        <v>68</v>
      </c>
      <c r="N61" s="29">
        <v>2</v>
      </c>
      <c r="O61" s="29"/>
      <c r="P61" s="29"/>
      <c r="Q61" s="187">
        <v>0</v>
      </c>
    </row>
    <row r="62" spans="1:17" ht="18.75" thickBot="1" x14ac:dyDescent="0.4">
      <c r="A62" s="124" t="s">
        <v>69</v>
      </c>
      <c r="B62" s="231" t="s">
        <v>146</v>
      </c>
      <c r="C62" s="232"/>
      <c r="D62" s="205">
        <v>21</v>
      </c>
      <c r="E62" s="205"/>
      <c r="F62" s="205">
        <v>12</v>
      </c>
      <c r="G62" s="205"/>
      <c r="H62" s="205">
        <v>3</v>
      </c>
      <c r="I62" s="205"/>
      <c r="J62" s="183">
        <v>0</v>
      </c>
      <c r="K62" s="17">
        <v>0</v>
      </c>
      <c r="L62" s="108">
        <f t="shared" si="2"/>
        <v>36</v>
      </c>
      <c r="M62" s="11" t="s">
        <v>70</v>
      </c>
      <c r="N62" s="29"/>
      <c r="O62" s="29"/>
      <c r="P62" s="29"/>
      <c r="Q62" s="187">
        <v>0</v>
      </c>
    </row>
    <row r="63" spans="1:17" ht="18.75" thickBot="1" x14ac:dyDescent="0.4">
      <c r="A63" s="125" t="s">
        <v>71</v>
      </c>
      <c r="B63" s="205" t="s">
        <v>180</v>
      </c>
      <c r="C63" s="205"/>
      <c r="D63" s="205">
        <v>28</v>
      </c>
      <c r="E63" s="205"/>
      <c r="F63" s="205">
        <v>21</v>
      </c>
      <c r="G63" s="205"/>
      <c r="H63" s="205">
        <v>5</v>
      </c>
      <c r="I63" s="205"/>
      <c r="J63" s="183">
        <v>1</v>
      </c>
      <c r="K63" s="17">
        <v>12</v>
      </c>
      <c r="L63" s="108">
        <f t="shared" si="2"/>
        <v>67</v>
      </c>
      <c r="M63" s="11" t="s">
        <v>72</v>
      </c>
      <c r="N63" s="29">
        <v>10</v>
      </c>
      <c r="O63" s="29"/>
      <c r="P63" s="29"/>
      <c r="Q63" s="187">
        <v>0</v>
      </c>
    </row>
    <row r="64" spans="1:17" ht="18.75" thickBot="1" x14ac:dyDescent="0.4">
      <c r="A64" s="125" t="s">
        <v>73</v>
      </c>
      <c r="B64" s="217" t="s">
        <v>129</v>
      </c>
      <c r="C64" s="217"/>
      <c r="D64" s="205">
        <v>26</v>
      </c>
      <c r="E64" s="205"/>
      <c r="F64" s="205">
        <v>14</v>
      </c>
      <c r="G64" s="205"/>
      <c r="H64" s="205">
        <v>17</v>
      </c>
      <c r="I64" s="205"/>
      <c r="J64" s="183">
        <v>18</v>
      </c>
      <c r="K64" s="17">
        <v>0</v>
      </c>
      <c r="L64" s="108">
        <f t="shared" si="2"/>
        <v>75</v>
      </c>
      <c r="M64" s="11" t="s">
        <v>74</v>
      </c>
      <c r="N64" s="29"/>
      <c r="O64" s="29"/>
      <c r="P64" s="29"/>
      <c r="Q64" s="187">
        <v>0</v>
      </c>
    </row>
    <row r="65" spans="1:17" ht="18.75" thickBot="1" x14ac:dyDescent="0.4">
      <c r="A65" s="125" t="s">
        <v>75</v>
      </c>
      <c r="B65" s="205" t="s">
        <v>176</v>
      </c>
      <c r="C65" s="205"/>
      <c r="D65" s="205">
        <v>40</v>
      </c>
      <c r="E65" s="205"/>
      <c r="F65" s="205">
        <v>35</v>
      </c>
      <c r="G65" s="205"/>
      <c r="H65" s="205">
        <v>8</v>
      </c>
      <c r="I65" s="205"/>
      <c r="J65" s="183">
        <v>2</v>
      </c>
      <c r="K65" s="17">
        <v>8</v>
      </c>
      <c r="L65" s="108">
        <f t="shared" si="2"/>
        <v>93</v>
      </c>
      <c r="M65" s="11" t="s">
        <v>76</v>
      </c>
      <c r="N65" s="29"/>
      <c r="O65" s="29"/>
      <c r="P65" s="29"/>
      <c r="Q65" s="187">
        <v>0</v>
      </c>
    </row>
    <row r="66" spans="1:17" ht="18.75" thickBot="1" x14ac:dyDescent="0.4">
      <c r="A66" s="125" t="s">
        <v>77</v>
      </c>
      <c r="B66" s="205" t="s">
        <v>177</v>
      </c>
      <c r="C66" s="205"/>
      <c r="D66" s="205">
        <v>46</v>
      </c>
      <c r="E66" s="205"/>
      <c r="F66" s="205">
        <v>34</v>
      </c>
      <c r="G66" s="205"/>
      <c r="H66" s="205">
        <v>0</v>
      </c>
      <c r="I66" s="205"/>
      <c r="J66" s="183">
        <v>3</v>
      </c>
      <c r="K66" s="17">
        <v>9</v>
      </c>
      <c r="L66" s="108">
        <f t="shared" si="2"/>
        <v>92</v>
      </c>
      <c r="M66" s="11" t="s">
        <v>78</v>
      </c>
      <c r="N66" s="29"/>
      <c r="O66" s="29"/>
      <c r="P66" s="187"/>
      <c r="Q66" s="187">
        <v>0</v>
      </c>
    </row>
    <row r="67" spans="1:17" ht="18.75" thickBot="1" x14ac:dyDescent="0.4">
      <c r="A67" s="125" t="s">
        <v>79</v>
      </c>
      <c r="B67" s="205" t="s">
        <v>178</v>
      </c>
      <c r="C67" s="205"/>
      <c r="D67" s="205">
        <v>0</v>
      </c>
      <c r="E67" s="205"/>
      <c r="F67" s="205">
        <v>0</v>
      </c>
      <c r="G67" s="205"/>
      <c r="H67" s="205">
        <v>0</v>
      </c>
      <c r="I67" s="205"/>
      <c r="J67" s="183">
        <v>0</v>
      </c>
      <c r="K67" s="17">
        <v>57</v>
      </c>
      <c r="L67" s="108">
        <f t="shared" si="2"/>
        <v>57</v>
      </c>
      <c r="M67" s="11" t="s">
        <v>80</v>
      </c>
      <c r="N67" s="29"/>
      <c r="O67" s="29"/>
      <c r="P67" s="29"/>
      <c r="Q67" s="187">
        <v>0</v>
      </c>
    </row>
    <row r="68" spans="1:17" ht="18.75" thickBot="1" x14ac:dyDescent="0.4">
      <c r="A68" s="125" t="s">
        <v>81</v>
      </c>
      <c r="B68" s="205" t="s">
        <v>170</v>
      </c>
      <c r="C68" s="205"/>
      <c r="D68" s="205">
        <v>43</v>
      </c>
      <c r="E68" s="205"/>
      <c r="F68" s="205">
        <v>16</v>
      </c>
      <c r="G68" s="205"/>
      <c r="H68" s="205">
        <v>4</v>
      </c>
      <c r="I68" s="205"/>
      <c r="J68" s="183">
        <v>9</v>
      </c>
      <c r="K68" s="17">
        <v>26</v>
      </c>
      <c r="L68" s="108">
        <f t="shared" si="2"/>
        <v>98</v>
      </c>
      <c r="M68" s="11" t="s">
        <v>82</v>
      </c>
      <c r="N68" s="29"/>
      <c r="O68" s="29"/>
      <c r="P68" s="29"/>
      <c r="Q68" s="187">
        <v>0</v>
      </c>
    </row>
    <row r="69" spans="1:17" ht="18.75" thickBot="1" x14ac:dyDescent="0.4">
      <c r="A69" s="125" t="s">
        <v>83</v>
      </c>
      <c r="B69" s="231" t="s">
        <v>149</v>
      </c>
      <c r="C69" s="232"/>
      <c r="D69" s="205">
        <v>4</v>
      </c>
      <c r="E69" s="205"/>
      <c r="F69" s="205">
        <v>0</v>
      </c>
      <c r="G69" s="205"/>
      <c r="H69" s="205">
        <v>0</v>
      </c>
      <c r="I69" s="205"/>
      <c r="J69" s="183">
        <v>2</v>
      </c>
      <c r="K69" s="17">
        <v>0</v>
      </c>
      <c r="L69" s="108">
        <f t="shared" si="2"/>
        <v>6</v>
      </c>
      <c r="M69" s="11" t="s">
        <v>84</v>
      </c>
      <c r="N69" s="29"/>
      <c r="O69" s="29"/>
      <c r="P69" s="29"/>
      <c r="Q69" s="187">
        <v>0</v>
      </c>
    </row>
    <row r="70" spans="1:17" ht="18.75" thickBot="1" x14ac:dyDescent="0.4">
      <c r="A70" s="125" t="s">
        <v>85</v>
      </c>
      <c r="B70" s="205" t="s">
        <v>146</v>
      </c>
      <c r="C70" s="205"/>
      <c r="D70" s="205">
        <v>19</v>
      </c>
      <c r="E70" s="205"/>
      <c r="F70" s="205">
        <v>15</v>
      </c>
      <c r="G70" s="205"/>
      <c r="H70" s="205">
        <v>9</v>
      </c>
      <c r="I70" s="205"/>
      <c r="J70" s="183">
        <v>7</v>
      </c>
      <c r="K70" s="17">
        <v>1</v>
      </c>
      <c r="L70" s="108">
        <f t="shared" si="2"/>
        <v>51</v>
      </c>
      <c r="M70" s="11" t="s">
        <v>86</v>
      </c>
      <c r="N70" s="29"/>
      <c r="O70" s="29"/>
      <c r="P70" s="29"/>
      <c r="Q70" s="187">
        <v>0</v>
      </c>
    </row>
    <row r="71" spans="1:17" ht="18.75" thickBot="1" x14ac:dyDescent="0.4">
      <c r="A71" s="92" t="s">
        <v>35</v>
      </c>
      <c r="B71" s="206"/>
      <c r="C71" s="206"/>
      <c r="D71" s="206">
        <f>SUM(D61:D70)</f>
        <v>229</v>
      </c>
      <c r="E71" s="206"/>
      <c r="F71" s="206">
        <f>SUM(F61:F70)</f>
        <v>148</v>
      </c>
      <c r="G71" s="206"/>
      <c r="H71" s="206">
        <f>SUM(H64:H70)</f>
        <v>38</v>
      </c>
      <c r="I71" s="206"/>
      <c r="J71" s="184">
        <f>SUM(J61:J70)</f>
        <v>47</v>
      </c>
      <c r="K71" s="35">
        <f>SUM(K61:K70)</f>
        <v>115</v>
      </c>
      <c r="L71" s="108">
        <f>SUM(L61:L70)</f>
        <v>587</v>
      </c>
      <c r="M71" s="44"/>
      <c r="N71" s="29"/>
      <c r="O71" s="29"/>
      <c r="P71" s="29"/>
      <c r="Q71" s="187">
        <v>0</v>
      </c>
    </row>
    <row r="72" spans="1:17" ht="18.75" thickBot="1" x14ac:dyDescent="0.35">
      <c r="A72" s="92" t="s">
        <v>171</v>
      </c>
      <c r="B72" s="155"/>
      <c r="C72" s="155"/>
      <c r="D72" s="171">
        <f>D71/L71</f>
        <v>0.3901192504258944</v>
      </c>
      <c r="E72" s="171"/>
      <c r="F72" s="171">
        <f>F71/L71</f>
        <v>0.25212947189097101</v>
      </c>
      <c r="G72" s="171"/>
      <c r="H72" s="172">
        <f>H71/L71</f>
        <v>6.4735945485519586E-2</v>
      </c>
      <c r="I72" s="175"/>
      <c r="J72" s="172">
        <f>J71/L71</f>
        <v>8.006814310051108E-2</v>
      </c>
      <c r="K72" s="172">
        <f>K71/L71</f>
        <v>0.19591141396933562</v>
      </c>
    </row>
    <row r="73" spans="1:17" s="25" customFormat="1" ht="6.75" customHeight="1" x14ac:dyDescent="0.3">
      <c r="A73" s="74"/>
    </row>
    <row r="75" spans="1:17" ht="18" x14ac:dyDescent="0.3">
      <c r="B75" s="224" t="s">
        <v>19</v>
      </c>
      <c r="C75" s="224"/>
      <c r="D75" s="224" t="s">
        <v>20</v>
      </c>
      <c r="E75" s="224"/>
      <c r="F75" s="224" t="s">
        <v>21</v>
      </c>
      <c r="G75" s="224"/>
      <c r="H75" s="224" t="s">
        <v>22</v>
      </c>
      <c r="I75" s="224" t="s">
        <v>22</v>
      </c>
      <c r="J75" s="182" t="s">
        <v>23</v>
      </c>
      <c r="K75" s="182" t="s">
        <v>24</v>
      </c>
      <c r="L75" s="182" t="s">
        <v>25</v>
      </c>
    </row>
    <row r="76" spans="1:17" ht="8.25" customHeight="1" x14ac:dyDescent="0.35">
      <c r="B76" s="198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7" ht="18" x14ac:dyDescent="0.35">
      <c r="B77" s="197">
        <v>44280</v>
      </c>
      <c r="C77" s="198"/>
      <c r="D77" s="225">
        <f>D22</f>
        <v>61</v>
      </c>
      <c r="E77" s="226"/>
      <c r="F77" s="225">
        <f>F22</f>
        <v>37</v>
      </c>
      <c r="G77" s="226"/>
      <c r="H77" s="225">
        <f>H22</f>
        <v>12</v>
      </c>
      <c r="I77" s="226"/>
      <c r="J77" s="14">
        <f>J22</f>
        <v>11</v>
      </c>
      <c r="K77" s="14">
        <f>K22</f>
        <v>10</v>
      </c>
      <c r="L77" s="14">
        <f>L22</f>
        <v>131</v>
      </c>
    </row>
    <row r="78" spans="1:17" ht="18" x14ac:dyDescent="0.35">
      <c r="B78" s="197">
        <v>44301</v>
      </c>
      <c r="C78" s="198"/>
      <c r="D78" s="198">
        <f>D46</f>
        <v>268</v>
      </c>
      <c r="E78" s="198"/>
      <c r="F78" s="198">
        <f>F46</f>
        <v>166</v>
      </c>
      <c r="G78" s="198"/>
      <c r="H78" s="198">
        <f>H46</f>
        <v>36</v>
      </c>
      <c r="I78" s="198"/>
      <c r="J78" s="14">
        <f>J46</f>
        <v>57</v>
      </c>
      <c r="K78" s="14">
        <f>K46</f>
        <v>143</v>
      </c>
      <c r="L78" s="14">
        <f>L46</f>
        <v>683</v>
      </c>
    </row>
    <row r="79" spans="1:17" ht="18" x14ac:dyDescent="0.35">
      <c r="B79" s="197">
        <v>44308</v>
      </c>
      <c r="C79" s="198"/>
      <c r="D79" s="198">
        <f>D71</f>
        <v>229</v>
      </c>
      <c r="E79" s="198"/>
      <c r="F79" s="198">
        <f>F71</f>
        <v>148</v>
      </c>
      <c r="G79" s="198"/>
      <c r="H79" s="198">
        <f>H71</f>
        <v>38</v>
      </c>
      <c r="I79" s="198"/>
      <c r="J79" s="14">
        <f>J71</f>
        <v>47</v>
      </c>
      <c r="K79" s="14">
        <f>K71</f>
        <v>115</v>
      </c>
      <c r="L79" s="14">
        <f>L71</f>
        <v>587</v>
      </c>
    </row>
    <row r="80" spans="1:17" ht="18" x14ac:dyDescent="0.35">
      <c r="B80" s="180"/>
      <c r="C80" s="181"/>
      <c r="D80" s="181"/>
      <c r="E80" s="181"/>
      <c r="F80" s="181"/>
      <c r="G80" s="181"/>
      <c r="H80" s="181"/>
      <c r="I80" s="181"/>
      <c r="J80" s="49"/>
      <c r="K80" s="49"/>
      <c r="L80" s="49"/>
    </row>
    <row r="81" spans="2:21" x14ac:dyDescent="0.3">
      <c r="B81" s="233" t="s">
        <v>179</v>
      </c>
      <c r="C81" s="233"/>
      <c r="D81" s="244">
        <f>D78/L78</f>
        <v>0.3923865300146413</v>
      </c>
      <c r="E81" s="244"/>
      <c r="F81" s="244">
        <f>F78/L78</f>
        <v>0.24304538799414349</v>
      </c>
      <c r="G81" s="244"/>
      <c r="H81" s="244">
        <f>H78/L78</f>
        <v>5.2708638360175697E-2</v>
      </c>
      <c r="I81" s="244"/>
      <c r="J81" s="176">
        <f>J78/L78</f>
        <v>8.3455344070278187E-2</v>
      </c>
      <c r="K81" s="176">
        <f>K78/L78</f>
        <v>0.20937042459736457</v>
      </c>
      <c r="L81" s="173">
        <f>SUM(D81:K81)</f>
        <v>0.9809663250366033</v>
      </c>
    </row>
    <row r="86" spans="2:21" x14ac:dyDescent="0.3">
      <c r="O86" s="178" t="str">
        <f>B75</f>
        <v>Tidspunkt</v>
      </c>
      <c r="P86" s="178" t="str">
        <f>D75</f>
        <v>Kolle</v>
      </c>
      <c r="Q86" s="178" t="str">
        <f>F75</f>
        <v>Kalv</v>
      </c>
      <c r="R86" s="178" t="str">
        <f>H75</f>
        <v>Spissbukk</v>
      </c>
      <c r="S86" s="178" t="str">
        <f>J75</f>
        <v>Bukk</v>
      </c>
      <c r="T86" s="178" t="str">
        <f>K75</f>
        <v>Ukjent</v>
      </c>
      <c r="U86" s="178" t="str">
        <f>L75</f>
        <v>Sum</v>
      </c>
    </row>
    <row r="87" spans="2:21" hidden="1" x14ac:dyDescent="0.3">
      <c r="O87" s="177">
        <f>B77</f>
        <v>44280</v>
      </c>
      <c r="P87" s="70">
        <f>D77</f>
        <v>61</v>
      </c>
      <c r="Q87" s="70">
        <f>F77</f>
        <v>37</v>
      </c>
      <c r="R87" s="70">
        <f>H77</f>
        <v>12</v>
      </c>
      <c r="S87" s="70">
        <f t="shared" ref="S87:U88" si="3">J77</f>
        <v>11</v>
      </c>
      <c r="T87" s="70">
        <f t="shared" si="3"/>
        <v>10</v>
      </c>
      <c r="U87" s="70">
        <f t="shared" si="3"/>
        <v>131</v>
      </c>
    </row>
    <row r="88" spans="2:21" hidden="1" x14ac:dyDescent="0.3">
      <c r="O88" s="177">
        <f>B78</f>
        <v>44301</v>
      </c>
      <c r="P88" s="70">
        <f>D78</f>
        <v>268</v>
      </c>
      <c r="Q88" s="70">
        <f>F78</f>
        <v>166</v>
      </c>
      <c r="R88" s="70">
        <f>H78</f>
        <v>36</v>
      </c>
      <c r="S88" s="70">
        <f t="shared" si="3"/>
        <v>57</v>
      </c>
      <c r="T88" s="70">
        <f t="shared" si="3"/>
        <v>143</v>
      </c>
      <c r="U88" s="70">
        <f t="shared" si="3"/>
        <v>683</v>
      </c>
    </row>
    <row r="89" spans="2:21" x14ac:dyDescent="0.3">
      <c r="O89" s="177" t="s">
        <v>181</v>
      </c>
      <c r="P89" s="70">
        <f>D78</f>
        <v>268</v>
      </c>
      <c r="Q89" s="70">
        <f>F78</f>
        <v>166</v>
      </c>
      <c r="R89" s="70">
        <f>F78</f>
        <v>166</v>
      </c>
      <c r="S89" s="70">
        <f>J78</f>
        <v>57</v>
      </c>
      <c r="T89" s="70">
        <f>K78</f>
        <v>143</v>
      </c>
      <c r="U89" s="70">
        <f>L78</f>
        <v>683</v>
      </c>
    </row>
    <row r="90" spans="2:21" x14ac:dyDescent="0.3">
      <c r="O90" s="177" t="str">
        <f>B81</f>
        <v>% (høyeste telling)</v>
      </c>
      <c r="P90" s="179">
        <f>D81</f>
        <v>0.3923865300146413</v>
      </c>
      <c r="Q90" s="179">
        <f>F81</f>
        <v>0.24304538799414349</v>
      </c>
      <c r="R90" s="179">
        <f>H81</f>
        <v>5.2708638360175697E-2</v>
      </c>
      <c r="S90" s="179">
        <f>J81</f>
        <v>8.3455344070278187E-2</v>
      </c>
      <c r="T90" s="179">
        <f>K81</f>
        <v>0.20937042459736457</v>
      </c>
      <c r="U90" s="173">
        <f>L81</f>
        <v>0.9809663250366033</v>
      </c>
    </row>
    <row r="103" spans="2:3" x14ac:dyDescent="0.3">
      <c r="B103" s="188" t="s">
        <v>127</v>
      </c>
      <c r="C103" s="188" t="s">
        <v>128</v>
      </c>
    </row>
    <row r="104" spans="2:3" x14ac:dyDescent="0.3">
      <c r="B104" s="70">
        <v>2008</v>
      </c>
      <c r="C104" s="70">
        <v>366</v>
      </c>
    </row>
    <row r="105" spans="2:3" x14ac:dyDescent="0.3">
      <c r="B105" s="70">
        <v>2009</v>
      </c>
      <c r="C105" s="70">
        <v>301</v>
      </c>
    </row>
    <row r="106" spans="2:3" x14ac:dyDescent="0.3">
      <c r="B106" s="70">
        <v>2010</v>
      </c>
      <c r="C106" s="70">
        <v>566</v>
      </c>
    </row>
    <row r="107" spans="2:3" x14ac:dyDescent="0.3">
      <c r="B107" s="70">
        <v>2011</v>
      </c>
      <c r="C107" s="70">
        <v>379</v>
      </c>
    </row>
    <row r="108" spans="2:3" x14ac:dyDescent="0.3">
      <c r="B108" s="70">
        <v>2012</v>
      </c>
      <c r="C108" s="70">
        <v>371</v>
      </c>
    </row>
    <row r="109" spans="2:3" x14ac:dyDescent="0.3">
      <c r="B109" s="70">
        <v>2013</v>
      </c>
      <c r="C109" s="70">
        <v>245</v>
      </c>
    </row>
    <row r="110" spans="2:3" x14ac:dyDescent="0.3">
      <c r="B110" s="70">
        <v>2014</v>
      </c>
      <c r="C110" s="70">
        <v>369</v>
      </c>
    </row>
    <row r="111" spans="2:3" x14ac:dyDescent="0.3">
      <c r="B111" s="70">
        <v>2015</v>
      </c>
      <c r="C111" s="70">
        <v>360</v>
      </c>
    </row>
    <row r="112" spans="2:3" x14ac:dyDescent="0.3">
      <c r="B112" s="70">
        <v>2016</v>
      </c>
      <c r="C112" s="70">
        <v>517</v>
      </c>
    </row>
    <row r="113" spans="2:3" x14ac:dyDescent="0.3">
      <c r="B113" s="70">
        <v>2017</v>
      </c>
      <c r="C113" s="70">
        <v>336</v>
      </c>
    </row>
    <row r="114" spans="2:3" x14ac:dyDescent="0.3">
      <c r="B114" s="70">
        <v>2018</v>
      </c>
      <c r="C114" s="70">
        <v>602</v>
      </c>
    </row>
    <row r="115" spans="2:3" x14ac:dyDescent="0.3">
      <c r="B115" s="70">
        <v>2019</v>
      </c>
      <c r="C115" s="70">
        <v>583</v>
      </c>
    </row>
    <row r="116" spans="2:3" x14ac:dyDescent="0.3">
      <c r="B116" s="70">
        <v>2020</v>
      </c>
      <c r="C116" s="70">
        <v>588</v>
      </c>
    </row>
    <row r="117" spans="2:3" x14ac:dyDescent="0.3">
      <c r="B117" s="70">
        <v>2021</v>
      </c>
      <c r="C117" s="70">
        <v>683</v>
      </c>
    </row>
  </sheetData>
  <mergeCells count="171">
    <mergeCell ref="B79:C79"/>
    <mergeCell ref="D79:E79"/>
    <mergeCell ref="F79:G79"/>
    <mergeCell ref="H79:I79"/>
    <mergeCell ref="B81:C81"/>
    <mergeCell ref="D81:E81"/>
    <mergeCell ref="F81:G81"/>
    <mergeCell ref="H81:I81"/>
    <mergeCell ref="B76:L76"/>
    <mergeCell ref="B77:C77"/>
    <mergeCell ref="D77:E77"/>
    <mergeCell ref="F77:G77"/>
    <mergeCell ref="H77:I77"/>
    <mergeCell ref="B78:C78"/>
    <mergeCell ref="D78:E78"/>
    <mergeCell ref="F78:G78"/>
    <mergeCell ref="H78:I78"/>
    <mergeCell ref="B71:C71"/>
    <mergeCell ref="D71:E71"/>
    <mergeCell ref="F71:G71"/>
    <mergeCell ref="H71:I71"/>
    <mergeCell ref="B75:C75"/>
    <mergeCell ref="D75:E75"/>
    <mergeCell ref="F75:G75"/>
    <mergeCell ref="H75:I75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A50:J50"/>
    <mergeCell ref="K50:M58"/>
    <mergeCell ref="B60:C60"/>
    <mergeCell ref="D60:E60"/>
    <mergeCell ref="F60:G60"/>
    <mergeCell ref="H60:I6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22:C22"/>
    <mergeCell ref="D22:E22"/>
    <mergeCell ref="F22:G22"/>
    <mergeCell ref="H22:I22"/>
    <mergeCell ref="A25:J25"/>
    <mergeCell ref="K25:M3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A1:J1"/>
    <mergeCell ref="K1:M9"/>
    <mergeCell ref="B11:C11"/>
    <mergeCell ref="D11:E11"/>
    <mergeCell ref="F11:G11"/>
    <mergeCell ref="H11:I11"/>
    <mergeCell ref="B14:C14"/>
    <mergeCell ref="D14:E14"/>
    <mergeCell ref="F14:G14"/>
    <mergeCell ref="H14:I14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2B2F-C49A-499D-A9BD-65524C2A0C70}">
  <dimension ref="A1:U117"/>
  <sheetViews>
    <sheetView showGridLines="0" tabSelected="1" workbookViewId="0">
      <selection activeCell="J3" sqref="J3"/>
    </sheetView>
  </sheetViews>
  <sheetFormatPr defaultColWidth="11.5703125" defaultRowHeight="15" x14ac:dyDescent="0.3"/>
  <cols>
    <col min="1" max="1" width="40" style="71" customWidth="1"/>
    <col min="2" max="2" width="16.140625" customWidth="1"/>
    <col min="9" max="9" width="7.28515625" customWidth="1"/>
    <col min="13" max="13" width="23.85546875" customWidth="1"/>
    <col min="14" max="14" width="14" customWidth="1"/>
  </cols>
  <sheetData>
    <row r="1" spans="1:17" ht="27.75" x14ac:dyDescent="0.3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20"/>
      <c r="K1" s="235" t="s">
        <v>192</v>
      </c>
      <c r="L1" s="236"/>
      <c r="M1" s="237"/>
    </row>
    <row r="2" spans="1:17" x14ac:dyDescent="0.3">
      <c r="H2" s="123"/>
      <c r="K2" s="238"/>
      <c r="L2" s="239"/>
      <c r="M2" s="240"/>
    </row>
    <row r="3" spans="1:17" ht="18.75" thickBot="1" x14ac:dyDescent="0.4">
      <c r="A3" s="85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238"/>
      <c r="L3" s="239"/>
      <c r="M3" s="240"/>
    </row>
    <row r="4" spans="1:17" ht="18.75" thickBot="1" x14ac:dyDescent="0.4">
      <c r="A4" s="86" t="s">
        <v>4</v>
      </c>
      <c r="B4" s="5" t="s">
        <v>64</v>
      </c>
      <c r="C4" s="5"/>
      <c r="D4" s="5"/>
      <c r="E4" s="5"/>
      <c r="F4" s="5"/>
      <c r="G4" s="4"/>
      <c r="H4" s="4"/>
      <c r="I4" s="4"/>
      <c r="J4" s="2"/>
      <c r="K4" s="238"/>
      <c r="L4" s="239"/>
      <c r="M4" s="240"/>
    </row>
    <row r="5" spans="1:17" ht="18.75" thickBot="1" x14ac:dyDescent="0.4">
      <c r="A5" s="86" t="s">
        <v>6</v>
      </c>
      <c r="B5" s="5" t="s">
        <v>59</v>
      </c>
      <c r="C5" s="5"/>
      <c r="D5" s="5"/>
      <c r="E5" s="5"/>
      <c r="F5" s="5"/>
      <c r="G5" s="4"/>
      <c r="H5" s="4"/>
      <c r="I5" s="4"/>
      <c r="J5" s="2"/>
      <c r="K5" s="238"/>
      <c r="L5" s="239"/>
      <c r="M5" s="240"/>
    </row>
    <row r="6" spans="1:17" ht="18.75" thickBot="1" x14ac:dyDescent="0.4">
      <c r="A6" s="87" t="s">
        <v>60</v>
      </c>
      <c r="B6" s="75">
        <v>44643</v>
      </c>
      <c r="C6" s="88"/>
      <c r="D6" s="88"/>
      <c r="E6" s="88"/>
      <c r="F6" s="88"/>
      <c r="G6" s="76"/>
      <c r="H6" s="76"/>
      <c r="I6" s="76"/>
      <c r="J6" s="2"/>
      <c r="K6" s="238"/>
      <c r="L6" s="239"/>
      <c r="M6" s="240"/>
    </row>
    <row r="7" spans="1:17" ht="15.75" thickBot="1" x14ac:dyDescent="0.35">
      <c r="K7" s="238"/>
      <c r="L7" s="239"/>
      <c r="M7" s="240"/>
    </row>
    <row r="8" spans="1:17" ht="18.75" thickBot="1" x14ac:dyDescent="0.4">
      <c r="A8" s="89" t="s">
        <v>9</v>
      </c>
      <c r="B8" s="32" t="s">
        <v>10</v>
      </c>
      <c r="C8" s="6" t="s">
        <v>61</v>
      </c>
      <c r="D8" s="32" t="s">
        <v>12</v>
      </c>
      <c r="E8" s="9" t="s">
        <v>137</v>
      </c>
      <c r="F8" s="32" t="s">
        <v>13</v>
      </c>
      <c r="G8" s="192" t="s">
        <v>159</v>
      </c>
      <c r="H8" s="13"/>
      <c r="I8" s="1"/>
      <c r="K8" s="238"/>
      <c r="L8" s="239"/>
      <c r="M8" s="240"/>
    </row>
    <row r="9" spans="1:17" ht="18.75" thickBot="1" x14ac:dyDescent="0.4">
      <c r="A9" s="90"/>
      <c r="B9" s="32" t="s">
        <v>14</v>
      </c>
      <c r="C9" s="6"/>
      <c r="D9" s="32" t="s">
        <v>15</v>
      </c>
      <c r="E9" s="9"/>
      <c r="F9" s="32" t="s">
        <v>16</v>
      </c>
      <c r="G9" s="16" t="s">
        <v>191</v>
      </c>
      <c r="H9" s="5"/>
      <c r="I9" s="5"/>
      <c r="J9" s="33"/>
      <c r="K9" s="241"/>
      <c r="L9" s="242"/>
      <c r="M9" s="243"/>
    </row>
    <row r="10" spans="1:17" ht="18.75" thickBot="1" x14ac:dyDescent="0.4">
      <c r="A10" s="9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7" ht="18.75" thickBot="1" x14ac:dyDescent="0.35">
      <c r="A11" s="91" t="s">
        <v>18</v>
      </c>
      <c r="B11" s="206" t="s">
        <v>19</v>
      </c>
      <c r="C11" s="206"/>
      <c r="D11" s="206" t="s">
        <v>20</v>
      </c>
      <c r="E11" s="206"/>
      <c r="F11" s="206" t="s">
        <v>21</v>
      </c>
      <c r="G11" s="206"/>
      <c r="H11" s="206" t="s">
        <v>22</v>
      </c>
      <c r="I11" s="206" t="s">
        <v>22</v>
      </c>
      <c r="J11" s="191" t="s">
        <v>23</v>
      </c>
      <c r="K11" s="35" t="s">
        <v>24</v>
      </c>
      <c r="L11" s="36" t="s">
        <v>25</v>
      </c>
      <c r="M11" s="53" t="s">
        <v>65</v>
      </c>
      <c r="N11" s="28" t="s">
        <v>108</v>
      </c>
      <c r="O11" s="28" t="s">
        <v>109</v>
      </c>
      <c r="P11" s="28" t="s">
        <v>111</v>
      </c>
      <c r="Q11" s="28" t="s">
        <v>150</v>
      </c>
    </row>
    <row r="12" spans="1:17" ht="18.75" thickBot="1" x14ac:dyDescent="0.4">
      <c r="A12" s="124" t="s">
        <v>66</v>
      </c>
      <c r="B12" s="230" t="s">
        <v>135</v>
      </c>
      <c r="C12" s="230"/>
      <c r="D12" s="217">
        <v>2</v>
      </c>
      <c r="E12" s="217"/>
      <c r="F12" s="217">
        <v>0</v>
      </c>
      <c r="G12" s="217"/>
      <c r="H12" s="217">
        <v>0</v>
      </c>
      <c r="I12" s="217"/>
      <c r="J12" s="193">
        <v>2</v>
      </c>
      <c r="K12" s="84">
        <v>0</v>
      </c>
      <c r="L12" s="108">
        <f>SUM(D12:K12)</f>
        <v>4</v>
      </c>
      <c r="M12" s="27" t="s">
        <v>68</v>
      </c>
      <c r="N12" s="29">
        <v>2</v>
      </c>
      <c r="O12" s="194">
        <v>0</v>
      </c>
      <c r="P12" s="194">
        <v>0</v>
      </c>
      <c r="Q12" s="194">
        <v>0</v>
      </c>
    </row>
    <row r="13" spans="1:17" ht="18.75" thickBot="1" x14ac:dyDescent="0.4">
      <c r="A13" s="125" t="s">
        <v>69</v>
      </c>
      <c r="B13" s="229" t="s">
        <v>143</v>
      </c>
      <c r="C13" s="229"/>
      <c r="D13" s="205">
        <v>9</v>
      </c>
      <c r="E13" s="205"/>
      <c r="F13" s="205">
        <v>5</v>
      </c>
      <c r="G13" s="205"/>
      <c r="H13" s="205">
        <v>1</v>
      </c>
      <c r="I13" s="205"/>
      <c r="J13" s="190">
        <v>1</v>
      </c>
      <c r="K13" s="17">
        <v>0</v>
      </c>
      <c r="L13" s="108">
        <f t="shared" ref="L13:L18" si="0">SUM(D13:K13)</f>
        <v>16</v>
      </c>
      <c r="M13" s="27" t="s">
        <v>70</v>
      </c>
      <c r="N13" s="29">
        <v>0</v>
      </c>
      <c r="O13" s="194">
        <v>0</v>
      </c>
      <c r="P13" s="194">
        <v>0</v>
      </c>
      <c r="Q13" s="194">
        <v>0</v>
      </c>
    </row>
    <row r="14" spans="1:17" ht="18.75" thickBot="1" x14ac:dyDescent="0.4">
      <c r="A14" s="125" t="s">
        <v>71</v>
      </c>
      <c r="B14" s="229" t="s">
        <v>161</v>
      </c>
      <c r="C14" s="229"/>
      <c r="D14" s="205">
        <v>13</v>
      </c>
      <c r="E14" s="205"/>
      <c r="F14" s="205">
        <v>6</v>
      </c>
      <c r="G14" s="205"/>
      <c r="H14" s="205">
        <v>0</v>
      </c>
      <c r="I14" s="205"/>
      <c r="J14" s="190">
        <v>0</v>
      </c>
      <c r="K14" s="17">
        <v>0</v>
      </c>
      <c r="L14" s="108">
        <f t="shared" si="0"/>
        <v>19</v>
      </c>
      <c r="M14" s="27" t="s">
        <v>194</v>
      </c>
      <c r="N14" s="29">
        <v>3</v>
      </c>
      <c r="O14" s="194">
        <v>0</v>
      </c>
      <c r="P14" s="194">
        <v>0</v>
      </c>
      <c r="Q14" s="194">
        <v>0</v>
      </c>
    </row>
    <row r="15" spans="1:17" ht="18.75" thickBot="1" x14ac:dyDescent="0.4">
      <c r="A15" s="125" t="s">
        <v>73</v>
      </c>
      <c r="B15" s="229" t="s">
        <v>165</v>
      </c>
      <c r="C15" s="229"/>
      <c r="D15" s="205">
        <v>15</v>
      </c>
      <c r="E15" s="205"/>
      <c r="F15" s="205">
        <v>9</v>
      </c>
      <c r="G15" s="205"/>
      <c r="H15" s="205">
        <v>1</v>
      </c>
      <c r="I15" s="205"/>
      <c r="J15" s="190">
        <v>16</v>
      </c>
      <c r="K15" s="17">
        <v>0</v>
      </c>
      <c r="L15" s="108">
        <f t="shared" si="0"/>
        <v>41</v>
      </c>
      <c r="M15" s="27" t="s">
        <v>140</v>
      </c>
      <c r="N15" s="29">
        <v>0</v>
      </c>
      <c r="O15" s="194">
        <v>0</v>
      </c>
      <c r="P15" s="194">
        <v>0</v>
      </c>
      <c r="Q15" s="194">
        <v>0</v>
      </c>
    </row>
    <row r="16" spans="1:17" ht="18.75" thickBot="1" x14ac:dyDescent="0.4">
      <c r="A16" s="125" t="s">
        <v>75</v>
      </c>
      <c r="B16" s="229" t="s">
        <v>160</v>
      </c>
      <c r="C16" s="229"/>
      <c r="D16" s="205">
        <v>30</v>
      </c>
      <c r="E16" s="205"/>
      <c r="F16" s="205">
        <v>22</v>
      </c>
      <c r="G16" s="205"/>
      <c r="H16" s="205">
        <v>4</v>
      </c>
      <c r="I16" s="205"/>
      <c r="J16" s="190">
        <v>2</v>
      </c>
      <c r="K16" s="17">
        <v>63</v>
      </c>
      <c r="L16" s="108">
        <f t="shared" si="0"/>
        <v>121</v>
      </c>
      <c r="M16" s="27" t="s">
        <v>76</v>
      </c>
      <c r="N16" s="29">
        <v>0</v>
      </c>
      <c r="O16" s="194">
        <v>0</v>
      </c>
      <c r="P16" s="194">
        <v>0</v>
      </c>
      <c r="Q16" s="194">
        <v>0</v>
      </c>
    </row>
    <row r="17" spans="1:17" ht="18.75" thickBot="1" x14ac:dyDescent="0.4">
      <c r="A17" s="125" t="s">
        <v>77</v>
      </c>
      <c r="B17" s="229" t="s">
        <v>138</v>
      </c>
      <c r="C17" s="229"/>
      <c r="D17" s="205">
        <v>17</v>
      </c>
      <c r="E17" s="205"/>
      <c r="F17" s="205">
        <v>11</v>
      </c>
      <c r="G17" s="205"/>
      <c r="H17" s="205">
        <v>1</v>
      </c>
      <c r="I17" s="205"/>
      <c r="J17" s="190">
        <v>1</v>
      </c>
      <c r="K17" s="17">
        <v>0</v>
      </c>
      <c r="L17" s="108">
        <f t="shared" si="0"/>
        <v>30</v>
      </c>
      <c r="M17" s="27" t="s">
        <v>78</v>
      </c>
      <c r="N17" s="29">
        <v>0</v>
      </c>
      <c r="O17" s="194">
        <v>0</v>
      </c>
      <c r="P17" s="194">
        <v>0</v>
      </c>
      <c r="Q17" s="194">
        <v>0</v>
      </c>
    </row>
    <row r="18" spans="1:17" ht="18.75" thickBot="1" x14ac:dyDescent="0.4">
      <c r="A18" s="125" t="s">
        <v>79</v>
      </c>
      <c r="B18" s="229" t="s">
        <v>163</v>
      </c>
      <c r="C18" s="229"/>
      <c r="D18" s="205">
        <v>8</v>
      </c>
      <c r="E18" s="205"/>
      <c r="F18" s="205">
        <v>6</v>
      </c>
      <c r="G18" s="205"/>
      <c r="H18" s="205">
        <v>0</v>
      </c>
      <c r="I18" s="205"/>
      <c r="J18" s="190">
        <v>3</v>
      </c>
      <c r="K18" s="17">
        <v>5</v>
      </c>
      <c r="L18" s="108">
        <f t="shared" si="0"/>
        <v>22</v>
      </c>
      <c r="M18" s="27" t="s">
        <v>80</v>
      </c>
      <c r="N18" s="29">
        <v>0</v>
      </c>
      <c r="O18" s="194">
        <v>0</v>
      </c>
      <c r="P18" s="194">
        <v>0</v>
      </c>
      <c r="Q18" s="194">
        <v>0</v>
      </c>
    </row>
    <row r="19" spans="1:17" ht="18.75" thickBot="1" x14ac:dyDescent="0.4">
      <c r="A19" s="125" t="s">
        <v>81</v>
      </c>
      <c r="B19" s="229" t="s">
        <v>162</v>
      </c>
      <c r="C19" s="229"/>
      <c r="D19" s="205">
        <v>6</v>
      </c>
      <c r="E19" s="205"/>
      <c r="F19" s="205">
        <v>2</v>
      </c>
      <c r="G19" s="205"/>
      <c r="H19" s="205">
        <v>0</v>
      </c>
      <c r="I19" s="205"/>
      <c r="J19" s="190">
        <v>0</v>
      </c>
      <c r="K19" s="17">
        <v>0</v>
      </c>
      <c r="L19" s="108">
        <f>SUM(D19:K19)</f>
        <v>8</v>
      </c>
      <c r="M19" s="27" t="s">
        <v>82</v>
      </c>
      <c r="N19" s="29"/>
      <c r="O19" s="194"/>
      <c r="P19" s="194"/>
      <c r="Q19" s="194">
        <v>0</v>
      </c>
    </row>
    <row r="20" spans="1:17" ht="18.75" thickBot="1" x14ac:dyDescent="0.4">
      <c r="A20" s="125" t="s">
        <v>83</v>
      </c>
      <c r="B20" s="229" t="s">
        <v>145</v>
      </c>
      <c r="C20" s="229"/>
      <c r="D20" s="205">
        <v>3</v>
      </c>
      <c r="E20" s="205"/>
      <c r="F20" s="205">
        <v>1</v>
      </c>
      <c r="G20" s="205"/>
      <c r="H20" s="205">
        <v>0</v>
      </c>
      <c r="I20" s="205"/>
      <c r="J20" s="190">
        <v>1</v>
      </c>
      <c r="K20" s="17">
        <v>0</v>
      </c>
      <c r="L20" s="108">
        <f>SUM(D20:K20)</f>
        <v>5</v>
      </c>
      <c r="M20" s="27" t="s">
        <v>84</v>
      </c>
      <c r="N20" s="29">
        <v>0</v>
      </c>
      <c r="O20" s="194">
        <v>0</v>
      </c>
      <c r="P20" s="194">
        <v>2</v>
      </c>
      <c r="Q20" s="194">
        <v>0</v>
      </c>
    </row>
    <row r="21" spans="1:17" ht="35.25" customHeight="1" thickBot="1" x14ac:dyDescent="0.4">
      <c r="A21" s="125" t="s">
        <v>120</v>
      </c>
      <c r="B21" s="229" t="s">
        <v>166</v>
      </c>
      <c r="C21" s="229"/>
      <c r="D21" s="205">
        <v>3</v>
      </c>
      <c r="E21" s="205"/>
      <c r="F21" s="205">
        <v>3</v>
      </c>
      <c r="G21" s="205"/>
      <c r="H21" s="205">
        <v>3</v>
      </c>
      <c r="I21" s="205"/>
      <c r="J21" s="190">
        <v>0</v>
      </c>
      <c r="K21" s="17">
        <v>4</v>
      </c>
      <c r="L21" s="108">
        <f>SUM(D21:K21)</f>
        <v>13</v>
      </c>
      <c r="M21" s="27" t="s">
        <v>86</v>
      </c>
      <c r="N21" s="29"/>
      <c r="O21" s="29"/>
      <c r="P21" s="29"/>
      <c r="Q21" s="29">
        <v>0</v>
      </c>
    </row>
    <row r="22" spans="1:17" ht="18.75" thickBot="1" x14ac:dyDescent="0.4">
      <c r="A22" s="92" t="s">
        <v>35</v>
      </c>
      <c r="B22" s="207"/>
      <c r="C22" s="207"/>
      <c r="D22" s="206">
        <f>SUM(D12:D21)</f>
        <v>106</v>
      </c>
      <c r="E22" s="206"/>
      <c r="F22" s="206">
        <f>SUM(F12:F21)</f>
        <v>65</v>
      </c>
      <c r="G22" s="206"/>
      <c r="H22" s="206">
        <f>SUM(H12:H21)</f>
        <v>10</v>
      </c>
      <c r="I22" s="206"/>
      <c r="J22" s="191">
        <f>SUM(J12:J21)</f>
        <v>26</v>
      </c>
      <c r="K22" s="35">
        <f>SUM(K12:K21)</f>
        <v>72</v>
      </c>
      <c r="L22" s="109">
        <f>SUM(L12:L21)</f>
        <v>279</v>
      </c>
      <c r="M22" s="50"/>
      <c r="N22" s="29">
        <f>SUM(N12:N21)</f>
        <v>5</v>
      </c>
      <c r="O22" s="29">
        <f>SUM(O12:O21)</f>
        <v>0</v>
      </c>
      <c r="P22" s="29">
        <f>SUM(P12:P21)</f>
        <v>2</v>
      </c>
      <c r="Q22" s="194">
        <f>SUM(Q12:Q21)</f>
        <v>0</v>
      </c>
    </row>
    <row r="24" spans="1:17" s="25" customFormat="1" ht="9.75" customHeight="1" x14ac:dyDescent="0.3">
      <c r="A24" s="74"/>
    </row>
    <row r="25" spans="1:17" ht="27.75" x14ac:dyDescent="0.3">
      <c r="A25" s="218" t="s">
        <v>0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08" t="s">
        <v>183</v>
      </c>
      <c r="L25" s="209"/>
      <c r="M25" s="210"/>
    </row>
    <row r="26" spans="1:17" x14ac:dyDescent="0.3">
      <c r="K26" s="211"/>
      <c r="L26" s="212"/>
      <c r="M26" s="213"/>
    </row>
    <row r="27" spans="1:17" ht="18.75" thickBot="1" x14ac:dyDescent="0.4">
      <c r="A27" s="85" t="s">
        <v>2</v>
      </c>
      <c r="B27" s="13" t="s">
        <v>3</v>
      </c>
      <c r="C27" s="13"/>
      <c r="D27" s="13"/>
      <c r="E27" s="13"/>
      <c r="F27" s="13"/>
      <c r="G27" s="3"/>
      <c r="H27" s="3"/>
      <c r="I27" s="3"/>
      <c r="J27" s="2"/>
      <c r="K27" s="211"/>
      <c r="L27" s="212"/>
      <c r="M27" s="213"/>
    </row>
    <row r="28" spans="1:17" ht="18.75" thickBot="1" x14ac:dyDescent="0.4">
      <c r="A28" s="86" t="s">
        <v>4</v>
      </c>
      <c r="B28" s="5" t="s">
        <v>64</v>
      </c>
      <c r="C28" s="5"/>
      <c r="D28" s="5"/>
      <c r="E28" s="5"/>
      <c r="F28" s="5"/>
      <c r="G28" s="4"/>
      <c r="H28" s="4"/>
      <c r="I28" s="4"/>
      <c r="J28" s="2"/>
      <c r="K28" s="211"/>
      <c r="L28" s="212"/>
      <c r="M28" s="213"/>
    </row>
    <row r="29" spans="1:17" ht="18.75" thickBot="1" x14ac:dyDescent="0.4">
      <c r="A29" s="86" t="s">
        <v>6</v>
      </c>
      <c r="B29" s="5" t="s">
        <v>59</v>
      </c>
      <c r="C29" s="5"/>
      <c r="D29" s="5"/>
      <c r="E29" s="5"/>
      <c r="F29" s="5"/>
      <c r="G29" s="4"/>
      <c r="H29" s="4"/>
      <c r="I29" s="4"/>
      <c r="J29" s="2"/>
      <c r="K29" s="211"/>
      <c r="L29" s="212"/>
      <c r="M29" s="213"/>
    </row>
    <row r="30" spans="1:17" ht="18.75" thickBot="1" x14ac:dyDescent="0.4">
      <c r="A30" s="87" t="s">
        <v>60</v>
      </c>
      <c r="B30" s="75">
        <v>44670</v>
      </c>
      <c r="C30" s="88"/>
      <c r="D30" s="88"/>
      <c r="E30" s="88"/>
      <c r="F30" s="88"/>
      <c r="G30" s="76"/>
      <c r="H30" s="76"/>
      <c r="I30" s="76"/>
      <c r="J30" s="2"/>
      <c r="K30" s="211"/>
      <c r="L30" s="212"/>
      <c r="M30" s="213"/>
    </row>
    <row r="31" spans="1:17" ht="15.75" thickBot="1" x14ac:dyDescent="0.35">
      <c r="K31" s="211"/>
      <c r="L31" s="212"/>
      <c r="M31" s="213"/>
    </row>
    <row r="32" spans="1:17" ht="18.75" thickBot="1" x14ac:dyDescent="0.4">
      <c r="A32" s="89" t="s">
        <v>9</v>
      </c>
      <c r="B32" s="32" t="s">
        <v>10</v>
      </c>
      <c r="C32" s="6" t="s">
        <v>61</v>
      </c>
      <c r="D32" s="32" t="s">
        <v>12</v>
      </c>
      <c r="E32" s="9"/>
      <c r="F32" s="32" t="s">
        <v>13</v>
      </c>
      <c r="G32" s="192" t="s">
        <v>159</v>
      </c>
      <c r="H32" s="13"/>
      <c r="I32" s="1"/>
      <c r="K32" s="211"/>
      <c r="L32" s="212"/>
      <c r="M32" s="213"/>
    </row>
    <row r="33" spans="1:17" ht="18.75" thickBot="1" x14ac:dyDescent="0.4">
      <c r="A33" s="90"/>
      <c r="B33" s="32" t="s">
        <v>14</v>
      </c>
      <c r="C33" s="6"/>
      <c r="D33" s="32" t="s">
        <v>15</v>
      </c>
      <c r="E33" s="9" t="s">
        <v>61</v>
      </c>
      <c r="F33" s="32" t="s">
        <v>16</v>
      </c>
      <c r="G33" s="16" t="s">
        <v>91</v>
      </c>
      <c r="H33" s="5"/>
      <c r="I33" s="5"/>
      <c r="J33" s="33"/>
      <c r="K33" s="214"/>
      <c r="L33" s="215"/>
      <c r="M33" s="216"/>
    </row>
    <row r="34" spans="1:17" ht="18.75" thickBot="1" x14ac:dyDescent="0.4">
      <c r="A34" s="9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7" ht="18.75" thickBot="1" x14ac:dyDescent="0.35">
      <c r="A35" s="91" t="s">
        <v>18</v>
      </c>
      <c r="B35" s="206" t="s">
        <v>19</v>
      </c>
      <c r="C35" s="206"/>
      <c r="D35" s="206" t="s">
        <v>20</v>
      </c>
      <c r="E35" s="206"/>
      <c r="F35" s="206" t="s">
        <v>21</v>
      </c>
      <c r="G35" s="206"/>
      <c r="H35" s="206" t="s">
        <v>22</v>
      </c>
      <c r="I35" s="206" t="s">
        <v>22</v>
      </c>
      <c r="J35" s="191" t="s">
        <v>23</v>
      </c>
      <c r="K35" s="35" t="s">
        <v>24</v>
      </c>
      <c r="L35" s="36" t="s">
        <v>25</v>
      </c>
      <c r="M35" s="15" t="s">
        <v>65</v>
      </c>
      <c r="N35" s="28" t="s">
        <v>108</v>
      </c>
      <c r="O35" s="28" t="s">
        <v>109</v>
      </c>
      <c r="P35" s="28" t="s">
        <v>111</v>
      </c>
      <c r="Q35" s="28" t="s">
        <v>150</v>
      </c>
    </row>
    <row r="36" spans="1:17" ht="18.75" thickBot="1" x14ac:dyDescent="0.4">
      <c r="A36" s="124" t="s">
        <v>66</v>
      </c>
      <c r="B36" s="231" t="s">
        <v>184</v>
      </c>
      <c r="C36" s="232"/>
      <c r="D36" s="217">
        <v>10</v>
      </c>
      <c r="E36" s="217"/>
      <c r="F36" s="217">
        <v>8</v>
      </c>
      <c r="G36" s="217"/>
      <c r="H36" s="217">
        <v>0</v>
      </c>
      <c r="I36" s="217"/>
      <c r="J36" s="193">
        <v>6</v>
      </c>
      <c r="K36" s="84">
        <v>6</v>
      </c>
      <c r="L36" s="108">
        <f t="shared" ref="L36:L45" si="1">SUM(D36:K36)</f>
        <v>30</v>
      </c>
      <c r="M36" s="8" t="s">
        <v>68</v>
      </c>
      <c r="N36" s="29">
        <v>3</v>
      </c>
      <c r="O36" s="29"/>
      <c r="P36" s="29"/>
      <c r="Q36" s="194">
        <v>0</v>
      </c>
    </row>
    <row r="37" spans="1:17" ht="18.75" thickBot="1" x14ac:dyDescent="0.4">
      <c r="A37" s="125" t="s">
        <v>69</v>
      </c>
      <c r="B37" s="231" t="s">
        <v>149</v>
      </c>
      <c r="C37" s="232"/>
      <c r="D37" s="205">
        <v>13</v>
      </c>
      <c r="E37" s="205"/>
      <c r="F37" s="205">
        <v>7</v>
      </c>
      <c r="G37" s="205"/>
      <c r="H37" s="205">
        <v>2</v>
      </c>
      <c r="I37" s="205"/>
      <c r="J37" s="190">
        <v>3</v>
      </c>
      <c r="K37" s="17">
        <v>5</v>
      </c>
      <c r="L37" s="108">
        <f t="shared" si="1"/>
        <v>30</v>
      </c>
      <c r="M37" s="11" t="s">
        <v>70</v>
      </c>
      <c r="N37" s="29"/>
      <c r="O37" s="29"/>
      <c r="P37" s="29"/>
      <c r="Q37" s="194">
        <v>0</v>
      </c>
    </row>
    <row r="38" spans="1:17" ht="18.75" thickBot="1" x14ac:dyDescent="0.4">
      <c r="A38" s="125" t="s">
        <v>71</v>
      </c>
      <c r="B38" s="205" t="s">
        <v>169</v>
      </c>
      <c r="C38" s="205"/>
      <c r="D38" s="205">
        <v>26</v>
      </c>
      <c r="E38" s="205"/>
      <c r="F38" s="205">
        <v>17</v>
      </c>
      <c r="G38" s="205"/>
      <c r="H38" s="205">
        <v>4</v>
      </c>
      <c r="I38" s="205"/>
      <c r="J38" s="190">
        <v>3</v>
      </c>
      <c r="K38" s="17">
        <v>4</v>
      </c>
      <c r="L38" s="108">
        <f t="shared" si="1"/>
        <v>54</v>
      </c>
      <c r="M38" s="11" t="s">
        <v>194</v>
      </c>
      <c r="N38" s="29">
        <v>13</v>
      </c>
      <c r="O38" s="29"/>
      <c r="P38" s="29"/>
      <c r="Q38" s="194">
        <v>0</v>
      </c>
    </row>
    <row r="39" spans="1:17" ht="18.75" thickBot="1" x14ac:dyDescent="0.4">
      <c r="A39" s="125" t="s">
        <v>73</v>
      </c>
      <c r="B39" s="217" t="s">
        <v>146</v>
      </c>
      <c r="C39" s="217"/>
      <c r="D39" s="205">
        <v>31</v>
      </c>
      <c r="E39" s="205"/>
      <c r="F39" s="205">
        <v>21</v>
      </c>
      <c r="G39" s="205"/>
      <c r="H39" s="205">
        <v>8</v>
      </c>
      <c r="I39" s="205"/>
      <c r="J39" s="190">
        <v>22</v>
      </c>
      <c r="K39" s="17">
        <v>5</v>
      </c>
      <c r="L39" s="108">
        <f t="shared" si="1"/>
        <v>87</v>
      </c>
      <c r="M39" s="11" t="s">
        <v>74</v>
      </c>
      <c r="N39" s="29"/>
      <c r="O39" s="29"/>
      <c r="P39" s="29"/>
      <c r="Q39" s="194">
        <v>0</v>
      </c>
    </row>
    <row r="40" spans="1:17" ht="18.75" thickBot="1" x14ac:dyDescent="0.4">
      <c r="A40" s="125" t="s">
        <v>75</v>
      </c>
      <c r="B40" s="205" t="s">
        <v>193</v>
      </c>
      <c r="C40" s="205"/>
      <c r="D40" s="205">
        <v>52</v>
      </c>
      <c r="E40" s="205"/>
      <c r="F40" s="205">
        <v>29</v>
      </c>
      <c r="G40" s="205"/>
      <c r="H40" s="205">
        <v>9</v>
      </c>
      <c r="I40" s="205"/>
      <c r="J40" s="190">
        <v>4</v>
      </c>
      <c r="K40" s="17">
        <v>3</v>
      </c>
      <c r="L40" s="108">
        <f t="shared" si="1"/>
        <v>97</v>
      </c>
      <c r="M40" s="11" t="s">
        <v>76</v>
      </c>
      <c r="N40" s="29"/>
      <c r="O40" s="29"/>
      <c r="P40" s="29"/>
      <c r="Q40" s="194">
        <v>0</v>
      </c>
    </row>
    <row r="41" spans="1:17" ht="18.75" thickBot="1" x14ac:dyDescent="0.4">
      <c r="A41" s="125" t="s">
        <v>77</v>
      </c>
      <c r="B41" s="205" t="s">
        <v>121</v>
      </c>
      <c r="C41" s="205"/>
      <c r="D41" s="205">
        <v>51</v>
      </c>
      <c r="E41" s="205"/>
      <c r="F41" s="205">
        <v>44</v>
      </c>
      <c r="G41" s="205"/>
      <c r="H41" s="205">
        <v>0</v>
      </c>
      <c r="I41" s="205"/>
      <c r="J41" s="190">
        <v>1</v>
      </c>
      <c r="K41" s="17">
        <v>9</v>
      </c>
      <c r="L41" s="108">
        <f t="shared" si="1"/>
        <v>105</v>
      </c>
      <c r="M41" s="11" t="s">
        <v>78</v>
      </c>
      <c r="N41" s="29"/>
      <c r="O41" s="29"/>
      <c r="P41" s="194"/>
      <c r="Q41" s="194">
        <v>0</v>
      </c>
    </row>
    <row r="42" spans="1:17" ht="18.75" thickBot="1" x14ac:dyDescent="0.4">
      <c r="A42" s="125" t="s">
        <v>79</v>
      </c>
      <c r="B42" s="205" t="s">
        <v>115</v>
      </c>
      <c r="C42" s="205"/>
      <c r="D42" s="205">
        <v>10</v>
      </c>
      <c r="E42" s="205"/>
      <c r="F42" s="205">
        <v>5</v>
      </c>
      <c r="G42" s="205"/>
      <c r="H42" s="205">
        <v>0</v>
      </c>
      <c r="I42" s="205"/>
      <c r="J42" s="190">
        <v>3</v>
      </c>
      <c r="K42" s="17">
        <v>57</v>
      </c>
      <c r="L42" s="108">
        <f t="shared" si="1"/>
        <v>75</v>
      </c>
      <c r="M42" s="11" t="s">
        <v>80</v>
      </c>
      <c r="N42" s="29"/>
      <c r="O42" s="29"/>
      <c r="P42" s="29"/>
      <c r="Q42" s="194">
        <v>2</v>
      </c>
    </row>
    <row r="43" spans="1:17" ht="18.75" thickBot="1" x14ac:dyDescent="0.4">
      <c r="A43" s="125" t="s">
        <v>81</v>
      </c>
      <c r="B43" s="205" t="s">
        <v>146</v>
      </c>
      <c r="C43" s="205"/>
      <c r="D43" s="205">
        <v>42</v>
      </c>
      <c r="E43" s="205"/>
      <c r="F43" s="205">
        <v>19</v>
      </c>
      <c r="G43" s="205"/>
      <c r="H43" s="205">
        <v>10</v>
      </c>
      <c r="I43" s="205"/>
      <c r="J43" s="190">
        <v>10</v>
      </c>
      <c r="K43" s="17">
        <v>20</v>
      </c>
      <c r="L43" s="108">
        <f t="shared" si="1"/>
        <v>101</v>
      </c>
      <c r="M43" s="11" t="s">
        <v>82</v>
      </c>
      <c r="N43" s="29"/>
      <c r="O43" s="29"/>
      <c r="P43" s="29"/>
      <c r="Q43" s="194">
        <v>0</v>
      </c>
    </row>
    <row r="44" spans="1:17" ht="18.75" thickBot="1" x14ac:dyDescent="0.4">
      <c r="A44" s="125" t="s">
        <v>83</v>
      </c>
      <c r="B44" s="231" t="s">
        <v>149</v>
      </c>
      <c r="C44" s="232"/>
      <c r="D44" s="205">
        <v>0</v>
      </c>
      <c r="E44" s="205"/>
      <c r="F44" s="205">
        <v>0</v>
      </c>
      <c r="G44" s="205"/>
      <c r="H44" s="205">
        <v>0</v>
      </c>
      <c r="I44" s="205"/>
      <c r="J44" s="190">
        <v>3</v>
      </c>
      <c r="K44" s="17">
        <v>0</v>
      </c>
      <c r="L44" s="108">
        <f t="shared" si="1"/>
        <v>3</v>
      </c>
      <c r="M44" s="11" t="s">
        <v>84</v>
      </c>
      <c r="N44" s="29"/>
      <c r="O44" s="29"/>
      <c r="P44" s="29"/>
      <c r="Q44" s="194">
        <v>0</v>
      </c>
    </row>
    <row r="45" spans="1:17" ht="18.75" thickBot="1" x14ac:dyDescent="0.4">
      <c r="A45" s="125" t="s">
        <v>85</v>
      </c>
      <c r="B45" s="205" t="s">
        <v>116</v>
      </c>
      <c r="C45" s="205"/>
      <c r="D45" s="205">
        <v>10</v>
      </c>
      <c r="E45" s="205"/>
      <c r="F45" s="205">
        <v>9</v>
      </c>
      <c r="G45" s="205"/>
      <c r="H45" s="205">
        <v>0</v>
      </c>
      <c r="I45" s="205"/>
      <c r="J45" s="190">
        <v>6</v>
      </c>
      <c r="K45" s="17">
        <v>16</v>
      </c>
      <c r="L45" s="108">
        <f t="shared" si="1"/>
        <v>41</v>
      </c>
      <c r="M45" s="11" t="s">
        <v>86</v>
      </c>
      <c r="N45" s="29"/>
      <c r="O45" s="29"/>
      <c r="P45" s="29"/>
      <c r="Q45" s="194">
        <v>0</v>
      </c>
    </row>
    <row r="46" spans="1:17" ht="18.75" thickBot="1" x14ac:dyDescent="0.4">
      <c r="A46" s="92" t="s">
        <v>35</v>
      </c>
      <c r="B46" s="206"/>
      <c r="C46" s="206"/>
      <c r="D46" s="206">
        <f>SUM(D36:D45)</f>
        <v>245</v>
      </c>
      <c r="E46" s="206"/>
      <c r="F46" s="206">
        <f>SUM(F36:F45)</f>
        <v>159</v>
      </c>
      <c r="G46" s="206"/>
      <c r="H46" s="206">
        <f>SUM(H39:H45)</f>
        <v>27</v>
      </c>
      <c r="I46" s="206"/>
      <c r="J46" s="191">
        <f>SUM(J36:J45)</f>
        <v>61</v>
      </c>
      <c r="K46" s="35">
        <f>SUM(K36:K45)</f>
        <v>125</v>
      </c>
      <c r="L46" s="109">
        <f>SUM(L36:L45)</f>
        <v>623</v>
      </c>
      <c r="M46" s="44"/>
      <c r="N46" s="29">
        <f>SUM(N36:N45)</f>
        <v>16</v>
      </c>
      <c r="O46" s="29">
        <f>SUM(O36:O45)</f>
        <v>0</v>
      </c>
      <c r="P46" s="29">
        <f>SUM(P36:P45)</f>
        <v>0</v>
      </c>
      <c r="Q46" s="194">
        <f>SUM(Q42:Q45)</f>
        <v>2</v>
      </c>
    </row>
    <row r="47" spans="1:17" ht="18.75" thickBot="1" x14ac:dyDescent="0.4">
      <c r="A47" s="92" t="s">
        <v>171</v>
      </c>
      <c r="B47" s="155"/>
      <c r="C47" s="155"/>
      <c r="D47" s="171">
        <f>D46/L46</f>
        <v>0.39325842696629215</v>
      </c>
      <c r="E47" s="171"/>
      <c r="F47" s="171">
        <f>F46/L46</f>
        <v>0.2552166934189406</v>
      </c>
      <c r="G47" s="171"/>
      <c r="H47" s="172">
        <f>H46/L46</f>
        <v>4.3338683788121987E-2</v>
      </c>
      <c r="I47" s="175"/>
      <c r="J47" s="172">
        <f>J46/L46</f>
        <v>9.7913322632423749E-2</v>
      </c>
      <c r="K47" s="172">
        <f>K46/L46</f>
        <v>0.20064205457463885</v>
      </c>
      <c r="L47" s="109"/>
    </row>
    <row r="48" spans="1:17" s="25" customFormat="1" ht="9" customHeight="1" x14ac:dyDescent="0.3">
      <c r="A48" s="74"/>
    </row>
    <row r="50" spans="1:17" ht="27.75" x14ac:dyDescent="0.3">
      <c r="A50" s="218" t="s">
        <v>0</v>
      </c>
      <c r="B50" s="219"/>
      <c r="C50" s="219"/>
      <c r="D50" s="219"/>
      <c r="E50" s="219"/>
      <c r="F50" s="219"/>
      <c r="G50" s="219"/>
      <c r="H50" s="219"/>
      <c r="I50" s="219"/>
      <c r="J50" s="220"/>
      <c r="K50" s="208" t="s">
        <v>196</v>
      </c>
      <c r="L50" s="209"/>
      <c r="M50" s="210"/>
    </row>
    <row r="51" spans="1:17" x14ac:dyDescent="0.3">
      <c r="K51" s="211"/>
      <c r="L51" s="212"/>
      <c r="M51" s="213"/>
    </row>
    <row r="52" spans="1:17" ht="18.75" thickBot="1" x14ac:dyDescent="0.4">
      <c r="A52" s="85" t="s">
        <v>2</v>
      </c>
      <c r="B52" s="13" t="s">
        <v>3</v>
      </c>
      <c r="C52" s="13"/>
      <c r="D52" s="13"/>
      <c r="E52" s="13"/>
      <c r="F52" s="13"/>
      <c r="G52" s="3"/>
      <c r="H52" s="3"/>
      <c r="I52" s="3"/>
      <c r="J52" s="2"/>
      <c r="K52" s="211"/>
      <c r="L52" s="212"/>
      <c r="M52" s="213"/>
    </row>
    <row r="53" spans="1:17" ht="18.75" thickBot="1" x14ac:dyDescent="0.4">
      <c r="A53" s="86" t="s">
        <v>4</v>
      </c>
      <c r="B53" s="5" t="s">
        <v>64</v>
      </c>
      <c r="C53" s="5"/>
      <c r="D53" s="5"/>
      <c r="E53" s="5"/>
      <c r="F53" s="5"/>
      <c r="G53" s="4"/>
      <c r="H53" s="4"/>
      <c r="I53" s="4"/>
      <c r="J53" s="2"/>
      <c r="K53" s="211"/>
      <c r="L53" s="212"/>
      <c r="M53" s="213"/>
    </row>
    <row r="54" spans="1:17" ht="18.75" thickBot="1" x14ac:dyDescent="0.4">
      <c r="A54" s="86" t="s">
        <v>6</v>
      </c>
      <c r="B54" s="5" t="s">
        <v>59</v>
      </c>
      <c r="C54" s="5"/>
      <c r="D54" s="5"/>
      <c r="E54" s="5"/>
      <c r="F54" s="5"/>
      <c r="G54" s="4"/>
      <c r="H54" s="4"/>
      <c r="I54" s="4"/>
      <c r="J54" s="2"/>
      <c r="K54" s="211"/>
      <c r="L54" s="212"/>
      <c r="M54" s="213"/>
    </row>
    <row r="55" spans="1:17" ht="18.75" thickBot="1" x14ac:dyDescent="0.4">
      <c r="A55" s="87" t="s">
        <v>60</v>
      </c>
      <c r="B55" s="75">
        <v>44679</v>
      </c>
      <c r="C55" s="88"/>
      <c r="D55" s="88"/>
      <c r="E55" s="88"/>
      <c r="F55" s="88"/>
      <c r="G55" s="76"/>
      <c r="H55" s="76"/>
      <c r="I55" s="76"/>
      <c r="J55" s="2"/>
      <c r="K55" s="211"/>
      <c r="L55" s="212"/>
      <c r="M55" s="213"/>
    </row>
    <row r="56" spans="1:17" ht="15.75" thickBot="1" x14ac:dyDescent="0.35">
      <c r="K56" s="211"/>
      <c r="L56" s="212"/>
      <c r="M56" s="213"/>
    </row>
    <row r="57" spans="1:17" ht="18.75" thickBot="1" x14ac:dyDescent="0.4">
      <c r="A57" s="89" t="s">
        <v>9</v>
      </c>
      <c r="B57" s="32" t="s">
        <v>10</v>
      </c>
      <c r="C57" s="6"/>
      <c r="D57" s="32" t="s">
        <v>12</v>
      </c>
      <c r="E57" s="9" t="s">
        <v>61</v>
      </c>
      <c r="F57" s="32" t="s">
        <v>13</v>
      </c>
      <c r="G57" s="192"/>
      <c r="H57" s="13"/>
      <c r="I57" s="1"/>
      <c r="K57" s="211"/>
      <c r="L57" s="212"/>
      <c r="M57" s="213"/>
    </row>
    <row r="58" spans="1:17" ht="18.75" thickBot="1" x14ac:dyDescent="0.4">
      <c r="A58" s="90"/>
      <c r="B58" s="32" t="s">
        <v>14</v>
      </c>
      <c r="C58" s="6"/>
      <c r="D58" s="32" t="s">
        <v>15</v>
      </c>
      <c r="E58" s="9"/>
      <c r="F58" s="32" t="s">
        <v>16</v>
      </c>
      <c r="G58" s="16" t="s">
        <v>189</v>
      </c>
      <c r="H58" s="5"/>
      <c r="I58" s="5"/>
      <c r="J58" s="33"/>
      <c r="K58" s="214"/>
      <c r="L58" s="215"/>
      <c r="M58" s="216"/>
    </row>
    <row r="59" spans="1:17" ht="18.75" thickBot="1" x14ac:dyDescent="0.4">
      <c r="A59" s="90"/>
      <c r="B59" s="33"/>
      <c r="C59" s="33"/>
      <c r="D59" s="33"/>
      <c r="E59" s="33"/>
      <c r="F59" s="33"/>
      <c r="G59" s="33"/>
      <c r="H59" s="33"/>
      <c r="I59" s="33"/>
      <c r="J59" s="33"/>
      <c r="K59" s="33" t="s">
        <v>173</v>
      </c>
      <c r="L59" s="33"/>
      <c r="M59" s="33"/>
    </row>
    <row r="60" spans="1:17" ht="18.75" thickBot="1" x14ac:dyDescent="0.35">
      <c r="A60" s="91" t="s">
        <v>18</v>
      </c>
      <c r="B60" s="206" t="s">
        <v>19</v>
      </c>
      <c r="C60" s="206"/>
      <c r="D60" s="206" t="s">
        <v>20</v>
      </c>
      <c r="E60" s="206"/>
      <c r="F60" s="206" t="s">
        <v>21</v>
      </c>
      <c r="G60" s="206"/>
      <c r="H60" s="206" t="s">
        <v>22</v>
      </c>
      <c r="I60" s="206" t="s">
        <v>22</v>
      </c>
      <c r="J60" s="191" t="s">
        <v>23</v>
      </c>
      <c r="K60" s="35" t="s">
        <v>24</v>
      </c>
      <c r="L60" s="36" t="s">
        <v>25</v>
      </c>
      <c r="M60" s="15" t="s">
        <v>65</v>
      </c>
      <c r="N60" s="28" t="s">
        <v>108</v>
      </c>
      <c r="O60" s="28" t="s">
        <v>109</v>
      </c>
      <c r="P60" s="28" t="s">
        <v>111</v>
      </c>
      <c r="Q60" s="28" t="s">
        <v>150</v>
      </c>
    </row>
    <row r="61" spans="1:17" ht="18.75" thickBot="1" x14ac:dyDescent="0.4">
      <c r="A61" s="124" t="s">
        <v>66</v>
      </c>
      <c r="B61" s="231" t="s">
        <v>175</v>
      </c>
      <c r="C61" s="232"/>
      <c r="D61" s="217">
        <v>20</v>
      </c>
      <c r="E61" s="217"/>
      <c r="F61" s="217">
        <v>0</v>
      </c>
      <c r="G61" s="217"/>
      <c r="H61" s="217">
        <v>0</v>
      </c>
      <c r="I61" s="217"/>
      <c r="J61" s="193">
        <v>4</v>
      </c>
      <c r="K61" s="84">
        <v>2</v>
      </c>
      <c r="L61" s="108">
        <f t="shared" ref="L61:L70" si="2">SUM(D61:K61)</f>
        <v>26</v>
      </c>
      <c r="M61" s="8" t="s">
        <v>68</v>
      </c>
      <c r="N61" s="29">
        <v>2</v>
      </c>
      <c r="O61" s="29"/>
      <c r="P61" s="29"/>
      <c r="Q61" s="194">
        <v>0</v>
      </c>
    </row>
    <row r="62" spans="1:17" ht="18.75" thickBot="1" x14ac:dyDescent="0.4">
      <c r="A62" s="124" t="s">
        <v>69</v>
      </c>
      <c r="B62" s="231" t="s">
        <v>146</v>
      </c>
      <c r="C62" s="232"/>
      <c r="D62" s="205">
        <v>10</v>
      </c>
      <c r="E62" s="205"/>
      <c r="F62" s="205">
        <v>10</v>
      </c>
      <c r="G62" s="205"/>
      <c r="H62" s="205">
        <v>4</v>
      </c>
      <c r="I62" s="205"/>
      <c r="J62" s="190">
        <v>0</v>
      </c>
      <c r="K62" s="17">
        <v>3</v>
      </c>
      <c r="L62" s="108">
        <f t="shared" si="2"/>
        <v>27</v>
      </c>
      <c r="M62" s="11" t="s">
        <v>70</v>
      </c>
      <c r="N62" s="29"/>
      <c r="O62" s="29"/>
      <c r="P62" s="29"/>
      <c r="Q62" s="194">
        <v>0</v>
      </c>
    </row>
    <row r="63" spans="1:17" ht="18.75" thickBot="1" x14ac:dyDescent="0.4">
      <c r="A63" s="125" t="s">
        <v>71</v>
      </c>
      <c r="B63" s="205" t="s">
        <v>180</v>
      </c>
      <c r="C63" s="205"/>
      <c r="D63" s="205">
        <v>38</v>
      </c>
      <c r="E63" s="205"/>
      <c r="F63" s="205">
        <v>18</v>
      </c>
      <c r="G63" s="205"/>
      <c r="H63" s="205">
        <v>7</v>
      </c>
      <c r="I63" s="205"/>
      <c r="J63" s="190">
        <v>6</v>
      </c>
      <c r="K63" s="17"/>
      <c r="L63" s="108">
        <f t="shared" si="2"/>
        <v>69</v>
      </c>
      <c r="M63" s="11" t="s">
        <v>72</v>
      </c>
      <c r="N63" s="29">
        <v>10</v>
      </c>
      <c r="O63" s="29"/>
      <c r="P63" s="29"/>
      <c r="Q63" s="194">
        <v>0</v>
      </c>
    </row>
    <row r="64" spans="1:17" ht="18.75" thickBot="1" x14ac:dyDescent="0.4">
      <c r="A64" s="125" t="s">
        <v>73</v>
      </c>
      <c r="B64" s="217" t="s">
        <v>129</v>
      </c>
      <c r="C64" s="217"/>
      <c r="D64" s="205">
        <v>35</v>
      </c>
      <c r="E64" s="205"/>
      <c r="F64" s="205">
        <v>21</v>
      </c>
      <c r="G64" s="205"/>
      <c r="H64" s="205">
        <v>8</v>
      </c>
      <c r="I64" s="205"/>
      <c r="J64" s="190">
        <v>14</v>
      </c>
      <c r="K64" s="17">
        <v>0</v>
      </c>
      <c r="L64" s="108">
        <f t="shared" si="2"/>
        <v>78</v>
      </c>
      <c r="M64" s="11" t="s">
        <v>74</v>
      </c>
      <c r="N64" s="29"/>
      <c r="O64" s="29"/>
      <c r="P64" s="29"/>
      <c r="Q64" s="194">
        <v>0</v>
      </c>
    </row>
    <row r="65" spans="1:17" ht="18.75" thickBot="1" x14ac:dyDescent="0.4">
      <c r="A65" s="125" t="s">
        <v>75</v>
      </c>
      <c r="B65" s="205" t="s">
        <v>176</v>
      </c>
      <c r="C65" s="205"/>
      <c r="D65" s="205">
        <v>44</v>
      </c>
      <c r="E65" s="205"/>
      <c r="F65" s="205">
        <v>56</v>
      </c>
      <c r="G65" s="205"/>
      <c r="H65" s="205">
        <v>1</v>
      </c>
      <c r="I65" s="205"/>
      <c r="J65" s="190">
        <v>2</v>
      </c>
      <c r="K65" s="17">
        <v>0</v>
      </c>
      <c r="L65" s="108">
        <f t="shared" si="2"/>
        <v>103</v>
      </c>
      <c r="M65" s="11" t="s">
        <v>76</v>
      </c>
      <c r="N65" s="29"/>
      <c r="O65" s="29"/>
      <c r="P65" s="29"/>
      <c r="Q65" s="194">
        <v>0</v>
      </c>
    </row>
    <row r="66" spans="1:17" ht="18.75" thickBot="1" x14ac:dyDescent="0.4">
      <c r="A66" s="125" t="s">
        <v>77</v>
      </c>
      <c r="B66" s="205" t="s">
        <v>177</v>
      </c>
      <c r="C66" s="205"/>
      <c r="D66" s="205">
        <v>62</v>
      </c>
      <c r="E66" s="205"/>
      <c r="F66" s="205">
        <v>52</v>
      </c>
      <c r="G66" s="205"/>
      <c r="H66" s="205">
        <v>0</v>
      </c>
      <c r="I66" s="205"/>
      <c r="J66" s="190">
        <v>6</v>
      </c>
      <c r="K66" s="17">
        <v>8</v>
      </c>
      <c r="L66" s="108">
        <f t="shared" si="2"/>
        <v>128</v>
      </c>
      <c r="M66" s="11" t="s">
        <v>78</v>
      </c>
      <c r="N66" s="29"/>
      <c r="O66" s="29"/>
      <c r="P66" s="194"/>
      <c r="Q66" s="194">
        <v>0</v>
      </c>
    </row>
    <row r="67" spans="1:17" ht="18.75" thickBot="1" x14ac:dyDescent="0.4">
      <c r="A67" s="125" t="s">
        <v>79</v>
      </c>
      <c r="B67" s="205" t="s">
        <v>178</v>
      </c>
      <c r="C67" s="205"/>
      <c r="D67" s="205">
        <v>10</v>
      </c>
      <c r="E67" s="205"/>
      <c r="F67" s="205">
        <v>7</v>
      </c>
      <c r="G67" s="205"/>
      <c r="H67" s="205">
        <v>0</v>
      </c>
      <c r="I67" s="205"/>
      <c r="J67" s="190">
        <v>5</v>
      </c>
      <c r="K67" s="17">
        <v>46</v>
      </c>
      <c r="L67" s="108">
        <f t="shared" si="2"/>
        <v>68</v>
      </c>
      <c r="M67" s="11" t="s">
        <v>80</v>
      </c>
      <c r="N67" s="29"/>
      <c r="O67" s="29"/>
      <c r="P67" s="29"/>
      <c r="Q67" s="194">
        <v>0</v>
      </c>
    </row>
    <row r="68" spans="1:17" ht="18.75" thickBot="1" x14ac:dyDescent="0.4">
      <c r="A68" s="125" t="s">
        <v>81</v>
      </c>
      <c r="B68" s="205" t="s">
        <v>170</v>
      </c>
      <c r="C68" s="205"/>
      <c r="D68" s="205">
        <v>56</v>
      </c>
      <c r="E68" s="205"/>
      <c r="F68" s="205">
        <v>18</v>
      </c>
      <c r="G68" s="205"/>
      <c r="H68" s="205">
        <v>6</v>
      </c>
      <c r="I68" s="205"/>
      <c r="J68" s="190">
        <v>10</v>
      </c>
      <c r="K68" s="17">
        <v>39</v>
      </c>
      <c r="L68" s="108">
        <f t="shared" si="2"/>
        <v>129</v>
      </c>
      <c r="M68" s="11" t="s">
        <v>82</v>
      </c>
      <c r="N68" s="29"/>
      <c r="O68" s="29"/>
      <c r="P68" s="29"/>
      <c r="Q68" s="194">
        <v>0</v>
      </c>
    </row>
    <row r="69" spans="1:17" ht="18.75" thickBot="1" x14ac:dyDescent="0.4">
      <c r="A69" s="125" t="s">
        <v>83</v>
      </c>
      <c r="B69" s="231" t="s">
        <v>149</v>
      </c>
      <c r="C69" s="232"/>
      <c r="D69" s="205">
        <v>5</v>
      </c>
      <c r="E69" s="205"/>
      <c r="F69" s="205">
        <v>4</v>
      </c>
      <c r="G69" s="205"/>
      <c r="H69" s="205">
        <v>0</v>
      </c>
      <c r="I69" s="205"/>
      <c r="J69" s="190">
        <v>5</v>
      </c>
      <c r="K69" s="17">
        <v>0</v>
      </c>
      <c r="L69" s="108">
        <f t="shared" si="2"/>
        <v>14</v>
      </c>
      <c r="M69" s="11" t="s">
        <v>84</v>
      </c>
      <c r="N69" s="29"/>
      <c r="O69" s="29"/>
      <c r="P69" s="29"/>
      <c r="Q69" s="194">
        <v>0</v>
      </c>
    </row>
    <row r="70" spans="1:17" ht="18.75" thickBot="1" x14ac:dyDescent="0.4">
      <c r="A70" s="125" t="s">
        <v>85</v>
      </c>
      <c r="B70" s="205" t="s">
        <v>146</v>
      </c>
      <c r="C70" s="205"/>
      <c r="D70" s="205">
        <v>17</v>
      </c>
      <c r="E70" s="205"/>
      <c r="F70" s="205">
        <v>9</v>
      </c>
      <c r="G70" s="205"/>
      <c r="H70" s="205">
        <v>6</v>
      </c>
      <c r="I70" s="205"/>
      <c r="J70" s="190">
        <v>10</v>
      </c>
      <c r="K70" s="17">
        <v>8</v>
      </c>
      <c r="L70" s="108">
        <f t="shared" si="2"/>
        <v>50</v>
      </c>
      <c r="M70" s="11" t="s">
        <v>86</v>
      </c>
      <c r="N70" s="29"/>
      <c r="O70" s="29"/>
      <c r="P70" s="29"/>
      <c r="Q70" s="194">
        <v>0</v>
      </c>
    </row>
    <row r="71" spans="1:17" ht="18.75" thickBot="1" x14ac:dyDescent="0.4">
      <c r="A71" s="92" t="s">
        <v>35</v>
      </c>
      <c r="B71" s="206"/>
      <c r="C71" s="206"/>
      <c r="D71" s="206">
        <f>SUM(D61:D70)</f>
        <v>297</v>
      </c>
      <c r="E71" s="206"/>
      <c r="F71" s="206">
        <f>SUM(F61:F70)</f>
        <v>195</v>
      </c>
      <c r="G71" s="206"/>
      <c r="H71" s="206">
        <f>SUM(H64:H70)</f>
        <v>21</v>
      </c>
      <c r="I71" s="206"/>
      <c r="J71" s="191">
        <f>SUM(J61:J70)</f>
        <v>62</v>
      </c>
      <c r="K71" s="35">
        <f>SUM(K61:K70)</f>
        <v>106</v>
      </c>
      <c r="L71" s="108">
        <f>SUM(L61:L70)</f>
        <v>692</v>
      </c>
      <c r="M71" s="44"/>
      <c r="N71" s="29"/>
      <c r="O71" s="29"/>
      <c r="P71" s="29"/>
      <c r="Q71" s="194">
        <v>0</v>
      </c>
    </row>
    <row r="72" spans="1:17" ht="18.75" thickBot="1" x14ac:dyDescent="0.35">
      <c r="A72" s="92" t="s">
        <v>171</v>
      </c>
      <c r="B72" s="155"/>
      <c r="C72" s="155"/>
      <c r="D72" s="171">
        <f>D71/L71</f>
        <v>0.42919075144508673</v>
      </c>
      <c r="E72" s="171"/>
      <c r="F72" s="171">
        <f>F71/L71</f>
        <v>0.28179190751445088</v>
      </c>
      <c r="G72" s="171"/>
      <c r="H72" s="172">
        <f>H71/L71</f>
        <v>3.0346820809248554E-2</v>
      </c>
      <c r="I72" s="175"/>
      <c r="J72" s="172">
        <f>J71/L71</f>
        <v>8.9595375722543349E-2</v>
      </c>
      <c r="K72" s="172">
        <f>K71/L71</f>
        <v>0.15317919075144509</v>
      </c>
    </row>
    <row r="73" spans="1:17" s="25" customFormat="1" ht="6.75" customHeight="1" x14ac:dyDescent="0.3">
      <c r="A73" s="74"/>
    </row>
    <row r="75" spans="1:17" ht="18" x14ac:dyDescent="0.3">
      <c r="B75" s="224" t="s">
        <v>19</v>
      </c>
      <c r="C75" s="224"/>
      <c r="D75" s="224" t="s">
        <v>20</v>
      </c>
      <c r="E75" s="224"/>
      <c r="F75" s="224" t="s">
        <v>21</v>
      </c>
      <c r="G75" s="224"/>
      <c r="H75" s="224" t="s">
        <v>22</v>
      </c>
      <c r="I75" s="224" t="s">
        <v>22</v>
      </c>
      <c r="J75" s="189" t="s">
        <v>23</v>
      </c>
      <c r="K75" s="189" t="s">
        <v>24</v>
      </c>
      <c r="L75" s="189" t="s">
        <v>25</v>
      </c>
    </row>
    <row r="76" spans="1:17" ht="8.25" customHeight="1" x14ac:dyDescent="0.35">
      <c r="B76" s="198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7" ht="18" x14ac:dyDescent="0.35">
      <c r="B77" s="197">
        <f>B6</f>
        <v>44643</v>
      </c>
      <c r="C77" s="198"/>
      <c r="D77" s="225">
        <f>D22</f>
        <v>106</v>
      </c>
      <c r="E77" s="226"/>
      <c r="F77" s="225">
        <f>F22</f>
        <v>65</v>
      </c>
      <c r="G77" s="226"/>
      <c r="H77" s="225">
        <f>H22</f>
        <v>10</v>
      </c>
      <c r="I77" s="226"/>
      <c r="J77" s="14">
        <f>J22</f>
        <v>26</v>
      </c>
      <c r="K77" s="14">
        <f>K22</f>
        <v>72</v>
      </c>
      <c r="L77" s="14">
        <f>L22</f>
        <v>279</v>
      </c>
    </row>
    <row r="78" spans="1:17" ht="18" x14ac:dyDescent="0.35">
      <c r="B78" s="197">
        <f>B30</f>
        <v>44670</v>
      </c>
      <c r="C78" s="198"/>
      <c r="D78" s="198">
        <f>D46</f>
        <v>245</v>
      </c>
      <c r="E78" s="198"/>
      <c r="F78" s="198">
        <f>F46</f>
        <v>159</v>
      </c>
      <c r="G78" s="198"/>
      <c r="H78" s="198">
        <f>H46</f>
        <v>27</v>
      </c>
      <c r="I78" s="198"/>
      <c r="J78" s="14">
        <f>J46</f>
        <v>61</v>
      </c>
      <c r="K78" s="14">
        <f>K46</f>
        <v>125</v>
      </c>
      <c r="L78" s="14">
        <f>L46</f>
        <v>623</v>
      </c>
    </row>
    <row r="79" spans="1:17" ht="18" x14ac:dyDescent="0.35">
      <c r="B79" s="197">
        <f>B55</f>
        <v>44679</v>
      </c>
      <c r="C79" s="198"/>
      <c r="D79" s="198">
        <f>D71</f>
        <v>297</v>
      </c>
      <c r="E79" s="198"/>
      <c r="F79" s="198">
        <f>F71</f>
        <v>195</v>
      </c>
      <c r="G79" s="198"/>
      <c r="H79" s="198">
        <f>H71</f>
        <v>21</v>
      </c>
      <c r="I79" s="198"/>
      <c r="J79" s="14">
        <f>J71</f>
        <v>62</v>
      </c>
      <c r="K79" s="14">
        <f>K71</f>
        <v>106</v>
      </c>
      <c r="L79" s="14">
        <f>L71</f>
        <v>692</v>
      </c>
    </row>
    <row r="80" spans="1:17" ht="18" x14ac:dyDescent="0.35">
      <c r="B80" s="180"/>
      <c r="C80" s="181"/>
      <c r="D80" s="181"/>
      <c r="E80" s="181"/>
      <c r="F80" s="181"/>
      <c r="G80" s="181"/>
      <c r="H80" s="181"/>
      <c r="I80" s="181"/>
      <c r="J80" s="49"/>
      <c r="K80" s="49"/>
      <c r="L80" s="49"/>
    </row>
    <row r="81" spans="2:21" x14ac:dyDescent="0.3">
      <c r="B81" s="233" t="s">
        <v>179</v>
      </c>
      <c r="C81" s="233"/>
      <c r="D81" s="244">
        <f>D78/L78</f>
        <v>0.39325842696629215</v>
      </c>
      <c r="E81" s="244"/>
      <c r="F81" s="244">
        <f>F78/L78</f>
        <v>0.2552166934189406</v>
      </c>
      <c r="G81" s="244"/>
      <c r="H81" s="244">
        <f>H78/L78</f>
        <v>4.3338683788121987E-2</v>
      </c>
      <c r="I81" s="244"/>
      <c r="J81" s="176">
        <f>J78/L78</f>
        <v>9.7913322632423749E-2</v>
      </c>
      <c r="K81" s="176">
        <f>K78/L78</f>
        <v>0.20064205457463885</v>
      </c>
      <c r="L81" s="173">
        <f>SUM(D81:K81)</f>
        <v>0.99036918138041741</v>
      </c>
    </row>
    <row r="86" spans="2:21" x14ac:dyDescent="0.3">
      <c r="O86" s="178" t="str">
        <f>B75</f>
        <v>Tidspunkt</v>
      </c>
      <c r="P86" s="178" t="str">
        <f>D75</f>
        <v>Kolle</v>
      </c>
      <c r="Q86" s="178" t="str">
        <f>F75</f>
        <v>Kalv</v>
      </c>
      <c r="R86" s="178" t="str">
        <f>H75</f>
        <v>Spissbukk</v>
      </c>
      <c r="S86" s="178" t="str">
        <f>J75</f>
        <v>Bukk</v>
      </c>
      <c r="T86" s="178" t="str">
        <f>K75</f>
        <v>Ukjent</v>
      </c>
      <c r="U86" s="178" t="str">
        <f>L75</f>
        <v>Sum</v>
      </c>
    </row>
    <row r="87" spans="2:21" hidden="1" x14ac:dyDescent="0.3">
      <c r="O87" s="177">
        <f>B77</f>
        <v>44643</v>
      </c>
      <c r="P87" s="70">
        <f>D77</f>
        <v>106</v>
      </c>
      <c r="Q87" s="70">
        <f>F77</f>
        <v>65</v>
      </c>
      <c r="R87" s="70">
        <f>H77</f>
        <v>10</v>
      </c>
      <c r="S87" s="70">
        <f t="shared" ref="S87:U88" si="3">J77</f>
        <v>26</v>
      </c>
      <c r="T87" s="70">
        <f t="shared" si="3"/>
        <v>72</v>
      </c>
      <c r="U87" s="70">
        <f t="shared" si="3"/>
        <v>279</v>
      </c>
    </row>
    <row r="88" spans="2:21" hidden="1" x14ac:dyDescent="0.3">
      <c r="O88" s="177">
        <f>B78</f>
        <v>44670</v>
      </c>
      <c r="P88" s="70">
        <f>D78</f>
        <v>245</v>
      </c>
      <c r="Q88" s="70">
        <f>F78</f>
        <v>159</v>
      </c>
      <c r="R88" s="70">
        <f>H78</f>
        <v>27</v>
      </c>
      <c r="S88" s="70">
        <f t="shared" si="3"/>
        <v>61</v>
      </c>
      <c r="T88" s="70">
        <f t="shared" si="3"/>
        <v>125</v>
      </c>
      <c r="U88" s="70">
        <f t="shared" si="3"/>
        <v>623</v>
      </c>
    </row>
    <row r="89" spans="2:21" x14ac:dyDescent="0.3">
      <c r="O89" s="177" t="s">
        <v>181</v>
      </c>
      <c r="P89" s="70">
        <f>D78</f>
        <v>245</v>
      </c>
      <c r="Q89" s="70">
        <f>F78</f>
        <v>159</v>
      </c>
      <c r="R89" s="70">
        <f>F78</f>
        <v>159</v>
      </c>
      <c r="S89" s="70">
        <f>J78</f>
        <v>61</v>
      </c>
      <c r="T89" s="70">
        <f>K78</f>
        <v>125</v>
      </c>
      <c r="U89" s="70">
        <f>L78</f>
        <v>623</v>
      </c>
    </row>
    <row r="90" spans="2:21" x14ac:dyDescent="0.3">
      <c r="O90" s="177" t="str">
        <f>B81</f>
        <v>% (høyeste telling)</v>
      </c>
      <c r="P90" s="179">
        <f>D81</f>
        <v>0.39325842696629215</v>
      </c>
      <c r="Q90" s="179">
        <f>F81</f>
        <v>0.2552166934189406</v>
      </c>
      <c r="R90" s="179">
        <f>H81</f>
        <v>4.3338683788121987E-2</v>
      </c>
      <c r="S90" s="179">
        <f>J81</f>
        <v>9.7913322632423749E-2</v>
      </c>
      <c r="T90" s="179">
        <f>K81</f>
        <v>0.20064205457463885</v>
      </c>
      <c r="U90" s="173">
        <f>L81</f>
        <v>0.99036918138041741</v>
      </c>
    </row>
    <row r="103" spans="2:3" x14ac:dyDescent="0.3">
      <c r="B103" s="195" t="s">
        <v>127</v>
      </c>
      <c r="C103" s="195" t="s">
        <v>128</v>
      </c>
    </row>
    <row r="104" spans="2:3" x14ac:dyDescent="0.3">
      <c r="B104" s="70">
        <v>2008</v>
      </c>
      <c r="C104" s="70">
        <v>366</v>
      </c>
    </row>
    <row r="105" spans="2:3" x14ac:dyDescent="0.3">
      <c r="B105" s="70">
        <v>2009</v>
      </c>
      <c r="C105" s="70">
        <v>301</v>
      </c>
    </row>
    <row r="106" spans="2:3" x14ac:dyDescent="0.3">
      <c r="B106" s="70">
        <v>2010</v>
      </c>
      <c r="C106" s="70">
        <v>566</v>
      </c>
    </row>
    <row r="107" spans="2:3" x14ac:dyDescent="0.3">
      <c r="B107" s="70">
        <v>2011</v>
      </c>
      <c r="C107" s="70">
        <v>379</v>
      </c>
    </row>
    <row r="108" spans="2:3" x14ac:dyDescent="0.3">
      <c r="B108" s="70">
        <v>2012</v>
      </c>
      <c r="C108" s="70">
        <v>371</v>
      </c>
    </row>
    <row r="109" spans="2:3" x14ac:dyDescent="0.3">
      <c r="B109" s="70">
        <v>2013</v>
      </c>
      <c r="C109" s="70">
        <v>245</v>
      </c>
    </row>
    <row r="110" spans="2:3" x14ac:dyDescent="0.3">
      <c r="B110" s="70">
        <v>2014</v>
      </c>
      <c r="C110" s="70">
        <v>369</v>
      </c>
    </row>
    <row r="111" spans="2:3" x14ac:dyDescent="0.3">
      <c r="B111" s="70">
        <v>2015</v>
      </c>
      <c r="C111" s="70">
        <v>360</v>
      </c>
    </row>
    <row r="112" spans="2:3" x14ac:dyDescent="0.3">
      <c r="B112" s="70">
        <v>2016</v>
      </c>
      <c r="C112" s="70">
        <v>517</v>
      </c>
    </row>
    <row r="113" spans="2:3" x14ac:dyDescent="0.3">
      <c r="B113" s="70">
        <v>2017</v>
      </c>
      <c r="C113" s="70">
        <v>336</v>
      </c>
    </row>
    <row r="114" spans="2:3" x14ac:dyDescent="0.3">
      <c r="B114" s="70">
        <v>2018</v>
      </c>
      <c r="C114" s="70">
        <v>602</v>
      </c>
    </row>
    <row r="115" spans="2:3" x14ac:dyDescent="0.3">
      <c r="B115" s="70">
        <v>2019</v>
      </c>
      <c r="C115" s="70">
        <v>583</v>
      </c>
    </row>
    <row r="116" spans="2:3" x14ac:dyDescent="0.3">
      <c r="B116" s="70">
        <v>2020</v>
      </c>
      <c r="C116" s="70">
        <v>588</v>
      </c>
    </row>
    <row r="117" spans="2:3" x14ac:dyDescent="0.3">
      <c r="B117" s="70">
        <v>2021</v>
      </c>
      <c r="C117" s="70">
        <v>683</v>
      </c>
    </row>
  </sheetData>
  <mergeCells count="171">
    <mergeCell ref="B79:C79"/>
    <mergeCell ref="D79:E79"/>
    <mergeCell ref="F79:G79"/>
    <mergeCell ref="H79:I79"/>
    <mergeCell ref="B81:C81"/>
    <mergeCell ref="D81:E81"/>
    <mergeCell ref="F81:G81"/>
    <mergeCell ref="H81:I81"/>
    <mergeCell ref="B76:L76"/>
    <mergeCell ref="B77:C77"/>
    <mergeCell ref="D77:E77"/>
    <mergeCell ref="F77:G77"/>
    <mergeCell ref="H77:I77"/>
    <mergeCell ref="B78:C78"/>
    <mergeCell ref="D78:E78"/>
    <mergeCell ref="F78:G78"/>
    <mergeCell ref="H78:I78"/>
    <mergeCell ref="B71:C71"/>
    <mergeCell ref="D71:E71"/>
    <mergeCell ref="F71:G71"/>
    <mergeCell ref="H71:I71"/>
    <mergeCell ref="B75:C75"/>
    <mergeCell ref="D75:E75"/>
    <mergeCell ref="F75:G75"/>
    <mergeCell ref="H75:I75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A50:J50"/>
    <mergeCell ref="K50:M58"/>
    <mergeCell ref="B60:C60"/>
    <mergeCell ref="D60:E60"/>
    <mergeCell ref="F60:G60"/>
    <mergeCell ref="H60:I6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22:C22"/>
    <mergeCell ref="D22:E22"/>
    <mergeCell ref="F22:G22"/>
    <mergeCell ref="H22:I22"/>
    <mergeCell ref="A25:J25"/>
    <mergeCell ref="K25:M3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A1:J1"/>
    <mergeCell ref="K1:M9"/>
    <mergeCell ref="B11:C11"/>
    <mergeCell ref="D11:E11"/>
    <mergeCell ref="F11:G11"/>
    <mergeCell ref="H11:I11"/>
    <mergeCell ref="B14:C14"/>
    <mergeCell ref="D14:E14"/>
    <mergeCell ref="F14:G14"/>
    <mergeCell ref="H14:I14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DB55-30E3-4CF8-97B7-A1DFBD0A86A2}">
  <dimension ref="C2:AN35"/>
  <sheetViews>
    <sheetView showGridLines="0" topLeftCell="Q7" zoomScaleNormal="100" workbookViewId="0">
      <selection activeCell="AT26" sqref="AT26"/>
    </sheetView>
  </sheetViews>
  <sheetFormatPr defaultRowHeight="15" x14ac:dyDescent="0.3"/>
  <cols>
    <col min="4" max="4" width="10.42578125" bestFit="1" customWidth="1"/>
    <col min="5" max="5" width="0" hidden="1" customWidth="1"/>
    <col min="7" max="7" width="0" hidden="1" customWidth="1"/>
    <col min="9" max="9" width="0" hidden="1" customWidth="1"/>
    <col min="12" max="12" width="9.140625" hidden="1" customWidth="1"/>
    <col min="26" max="34" width="0" hidden="1" customWidth="1"/>
    <col min="35" max="35" width="4.7109375" customWidth="1"/>
    <col min="44" max="44" width="16" customWidth="1"/>
  </cols>
  <sheetData>
    <row r="2" spans="3:40" x14ac:dyDescent="0.3">
      <c r="C2" s="70" t="s">
        <v>127</v>
      </c>
      <c r="D2" s="70" t="str">
        <f>'2008'!D11:E11</f>
        <v>Kolle</v>
      </c>
      <c r="E2" s="70">
        <f>'2008'!E11:F11</f>
        <v>0</v>
      </c>
      <c r="F2" s="70" t="str">
        <f>'2008'!F11:G11</f>
        <v>Kalv</v>
      </c>
      <c r="G2" s="70">
        <f>'2008'!G11:H11</f>
        <v>0</v>
      </c>
      <c r="H2" s="70" t="str">
        <f>'2008'!H11:I11</f>
        <v>Spissbukk</v>
      </c>
      <c r="I2" s="70" t="str">
        <f>'2008'!I11:J11</f>
        <v>Spissbukk</v>
      </c>
      <c r="J2" s="70" t="str">
        <f>'2008'!J11:K11</f>
        <v>Bukk</v>
      </c>
      <c r="K2" s="70" t="str">
        <f>'2008'!K11:L11</f>
        <v>Ukjent</v>
      </c>
      <c r="L2" s="70" t="str">
        <f>'2008'!L11:M11</f>
        <v>Sum</v>
      </c>
      <c r="M2" s="70" t="s">
        <v>172</v>
      </c>
    </row>
    <row r="3" spans="3:40" x14ac:dyDescent="0.3">
      <c r="C3" s="70">
        <v>2008</v>
      </c>
      <c r="D3" s="173">
        <f>'2008'!D24:E24</f>
        <v>0.38251366120218577</v>
      </c>
      <c r="E3" s="173">
        <f>'2008'!E24:F24</f>
        <v>0</v>
      </c>
      <c r="F3" s="173">
        <f>'2008'!F24:G24</f>
        <v>0.23497267759562843</v>
      </c>
      <c r="G3" s="173">
        <f>'2008'!G24:H24</f>
        <v>0</v>
      </c>
      <c r="H3" s="173">
        <f>'2008'!H24:I24</f>
        <v>4.3715846994535519E-2</v>
      </c>
      <c r="I3" s="173">
        <f>'2008'!I24:J24</f>
        <v>0</v>
      </c>
      <c r="J3" s="173">
        <f>'2008'!J24:K24</f>
        <v>4.3715846994535519E-2</v>
      </c>
      <c r="K3" s="173">
        <f>'2008'!K24:L24</f>
        <v>0.28688524590163933</v>
      </c>
      <c r="L3" s="173">
        <f>'2008'!L24:M24</f>
        <v>0</v>
      </c>
      <c r="M3" s="173">
        <f>H3+J3</f>
        <v>8.7431693989071038E-2</v>
      </c>
    </row>
    <row r="4" spans="3:40" x14ac:dyDescent="0.3">
      <c r="C4" s="70">
        <v>2009</v>
      </c>
      <c r="D4" s="173">
        <f>'2009'!C24</f>
        <v>0.287292817679558</v>
      </c>
      <c r="E4" s="173"/>
      <c r="F4" s="173">
        <f>'2009'!D24</f>
        <v>0.13259668508287292</v>
      </c>
      <c r="G4" s="173"/>
      <c r="H4" s="173">
        <f>'2009'!E24</f>
        <v>6.6298342541436461E-2</v>
      </c>
      <c r="I4" s="173"/>
      <c r="J4" s="173">
        <f>'2009'!F24</f>
        <v>9.9447513812154692E-2</v>
      </c>
      <c r="K4" s="173">
        <f>'2009'!G24</f>
        <v>0.4143646408839779</v>
      </c>
      <c r="L4" s="173">
        <f>'2009'!H24</f>
        <v>0</v>
      </c>
      <c r="M4" s="173">
        <f t="shared" ref="M4:M12" si="0">H4+J4</f>
        <v>0.16574585635359115</v>
      </c>
      <c r="N4" s="170"/>
      <c r="O4" s="170"/>
    </row>
    <row r="5" spans="3:40" x14ac:dyDescent="0.3">
      <c r="C5" s="70">
        <v>2010</v>
      </c>
      <c r="D5" s="173">
        <f>'2010'!D24</f>
        <v>0.54946996466431097</v>
      </c>
      <c r="E5" s="173">
        <f>'2010'!E24</f>
        <v>0</v>
      </c>
      <c r="F5" s="173">
        <f>'2010'!F24</f>
        <v>0.30918727915194344</v>
      </c>
      <c r="G5" s="173" t="e">
        <f>'2010'!G24</f>
        <v>#DIV/0!</v>
      </c>
      <c r="H5" s="173">
        <f>'2010'!H24</f>
        <v>5.8303886925795051E-2</v>
      </c>
      <c r="I5" s="173" t="e">
        <f>'2010'!I24</f>
        <v>#DIV/0!</v>
      </c>
      <c r="J5" s="173">
        <f>'2010'!J24</f>
        <v>4.4169611307420496E-2</v>
      </c>
      <c r="K5" s="173">
        <f>'2010'!K24</f>
        <v>3.8869257950530034E-2</v>
      </c>
      <c r="L5" s="173">
        <f>'2010'!L24</f>
        <v>0</v>
      </c>
      <c r="M5" s="173">
        <f t="shared" si="0"/>
        <v>0.10247349823321555</v>
      </c>
      <c r="Y5" s="70"/>
      <c r="Z5" s="70">
        <v>2008</v>
      </c>
      <c r="AA5" s="70">
        <v>2009</v>
      </c>
      <c r="AB5" s="70">
        <v>2010</v>
      </c>
      <c r="AC5" s="70">
        <v>2011</v>
      </c>
      <c r="AD5" s="70">
        <v>2012</v>
      </c>
      <c r="AE5" s="70">
        <v>2013</v>
      </c>
      <c r="AF5" s="70">
        <v>2014</v>
      </c>
      <c r="AG5" s="70">
        <v>2015</v>
      </c>
      <c r="AH5" s="70">
        <v>2016</v>
      </c>
      <c r="AI5" s="70">
        <v>2017</v>
      </c>
      <c r="AJ5" s="70">
        <v>2018</v>
      </c>
      <c r="AK5" s="70">
        <v>2019</v>
      </c>
      <c r="AL5" s="70">
        <v>2020</v>
      </c>
      <c r="AM5" s="70">
        <v>2021</v>
      </c>
      <c r="AN5" s="70">
        <v>2022</v>
      </c>
    </row>
    <row r="6" spans="3:40" x14ac:dyDescent="0.3">
      <c r="C6" s="70">
        <v>2011</v>
      </c>
      <c r="D6" s="173">
        <f>'2011'!D12:E12</f>
        <v>0.37467018469656993</v>
      </c>
      <c r="E6" s="173">
        <f>'2011'!E12:F12</f>
        <v>0</v>
      </c>
      <c r="F6" s="173">
        <f>'2011'!F12:G12</f>
        <v>0.23746701846965698</v>
      </c>
      <c r="G6" s="173">
        <f>'2011'!G12:H12</f>
        <v>0</v>
      </c>
      <c r="H6" s="173">
        <f>'2011'!H12:I12</f>
        <v>2.3746701846965697E-2</v>
      </c>
      <c r="I6" s="173">
        <f>'2011'!I12:J12</f>
        <v>0</v>
      </c>
      <c r="J6" s="173">
        <f>'2011'!J12:K12</f>
        <v>3.430079155672823E-2</v>
      </c>
      <c r="K6" s="173">
        <f>'2011'!K12:L12</f>
        <v>0.32981530343007914</v>
      </c>
      <c r="L6" s="173">
        <f>'2011'!L12:M12</f>
        <v>0</v>
      </c>
      <c r="M6" s="173">
        <f t="shared" si="0"/>
        <v>5.8047493403693931E-2</v>
      </c>
      <c r="Y6" s="70" t="s">
        <v>186</v>
      </c>
      <c r="Z6" s="70">
        <f>'2008'!L23</f>
        <v>366</v>
      </c>
      <c r="AA6" s="70">
        <f>'2009'!H23</f>
        <v>181</v>
      </c>
      <c r="AB6" s="70"/>
      <c r="AC6" s="70">
        <f>'2011'!L9</f>
        <v>286</v>
      </c>
      <c r="AD6" s="70">
        <f>'2012'!L9</f>
        <v>371</v>
      </c>
      <c r="AE6" s="70">
        <f>'2013'!L4</f>
        <v>181</v>
      </c>
      <c r="AF6" s="70"/>
      <c r="AG6" s="70"/>
      <c r="AH6" s="70"/>
      <c r="AI6" s="70">
        <f>'2017'!L22</f>
        <v>284</v>
      </c>
      <c r="AJ6" s="70">
        <f>'2018'!L22</f>
        <v>214</v>
      </c>
      <c r="AK6" s="70">
        <f>'2019'!L22</f>
        <v>261</v>
      </c>
      <c r="AL6" s="70">
        <f>'2020'!L22</f>
        <v>264</v>
      </c>
      <c r="AM6" s="70">
        <f>'2021'!L22</f>
        <v>131</v>
      </c>
      <c r="AN6" s="70">
        <f>'2022'!L22</f>
        <v>279</v>
      </c>
    </row>
    <row r="7" spans="3:40" x14ac:dyDescent="0.3">
      <c r="C7" s="70">
        <v>2012</v>
      </c>
      <c r="D7" s="173">
        <f>'2012'!D11:E11</f>
        <v>0.32614555256064692</v>
      </c>
      <c r="E7" s="173">
        <f>'2012'!E11:F11</f>
        <v>0</v>
      </c>
      <c r="F7" s="173">
        <f>'2012'!F11:G11</f>
        <v>0.28032345013477089</v>
      </c>
      <c r="G7" s="173">
        <f>'2012'!G11:H11</f>
        <v>0</v>
      </c>
      <c r="H7" s="173">
        <f>'2012'!H11:I11</f>
        <v>3.2345013477088951E-2</v>
      </c>
      <c r="I7" s="173">
        <f>'2012'!I11:J11</f>
        <v>0</v>
      </c>
      <c r="J7" s="173">
        <f>'2012'!J11:K11</f>
        <v>7.277628032345014E-2</v>
      </c>
      <c r="K7" s="173">
        <f>'2012'!K11:L11</f>
        <v>0.31536388140161725</v>
      </c>
      <c r="L7" s="173">
        <f>'2012'!L11:M11</f>
        <v>0</v>
      </c>
      <c r="M7" s="173">
        <f t="shared" si="0"/>
        <v>0.10512129380053908</v>
      </c>
      <c r="Y7" s="70" t="s">
        <v>187</v>
      </c>
      <c r="Z7" s="70"/>
      <c r="AA7" s="70"/>
      <c r="AB7" s="70"/>
      <c r="AC7" s="70"/>
      <c r="AD7" s="70"/>
      <c r="AE7" s="70"/>
      <c r="AF7" s="70"/>
      <c r="AG7" s="70"/>
      <c r="AH7" s="70"/>
      <c r="AI7" s="70">
        <f>'2017'!L46</f>
        <v>336</v>
      </c>
      <c r="AJ7" s="70">
        <f>'2018'!L46</f>
        <v>302</v>
      </c>
      <c r="AK7" s="70">
        <f>'2019'!L46</f>
        <v>566</v>
      </c>
      <c r="AL7" s="70">
        <f>'2020'!L46</f>
        <v>436</v>
      </c>
      <c r="AM7" s="70">
        <f>'2021'!L46</f>
        <v>683</v>
      </c>
      <c r="AN7" s="70">
        <f>'2022'!L46</f>
        <v>623</v>
      </c>
    </row>
    <row r="8" spans="3:40" x14ac:dyDescent="0.3">
      <c r="C8" s="70">
        <v>2013</v>
      </c>
      <c r="D8" s="173">
        <f>'2013'!D7:E7</f>
        <v>0.35395189003436428</v>
      </c>
      <c r="E8" s="173">
        <f>'2013'!E7:F7</f>
        <v>0</v>
      </c>
      <c r="F8" s="173">
        <f>'2013'!F7:G7</f>
        <v>0.14432989690721648</v>
      </c>
      <c r="G8" s="173">
        <f>'2013'!G7:H7</f>
        <v>0</v>
      </c>
      <c r="H8" s="173">
        <f>'2013'!H7:I7</f>
        <v>6.8728522336769765E-2</v>
      </c>
      <c r="I8" s="173">
        <f>'2013'!I7:J7</f>
        <v>0</v>
      </c>
      <c r="J8" s="173">
        <f>'2013'!J7:K7</f>
        <v>4.1237113402061855E-2</v>
      </c>
      <c r="K8" s="173">
        <f>'2013'!K7:L7</f>
        <v>4.1237113402061855E-2</v>
      </c>
      <c r="L8" s="173">
        <f>'2013'!L7:M7</f>
        <v>0</v>
      </c>
      <c r="M8" s="173">
        <f t="shared" si="0"/>
        <v>0.10996563573883161</v>
      </c>
      <c r="Y8" s="70" t="s">
        <v>188</v>
      </c>
      <c r="Z8" s="70"/>
      <c r="AA8" s="70"/>
      <c r="AB8" s="70"/>
      <c r="AC8" s="70"/>
      <c r="AD8" s="70"/>
      <c r="AE8" s="70"/>
      <c r="AF8" s="70"/>
      <c r="AG8" s="70"/>
      <c r="AH8" s="70"/>
      <c r="AI8" s="70">
        <f>'2017'!L71</f>
        <v>324</v>
      </c>
      <c r="AJ8" s="70">
        <f>'2018'!L71</f>
        <v>602</v>
      </c>
      <c r="AK8" s="70">
        <f>'2019'!L71</f>
        <v>583</v>
      </c>
      <c r="AL8" s="70">
        <f>'2020'!L71</f>
        <v>588</v>
      </c>
      <c r="AM8" s="70">
        <f>'2021'!L71</f>
        <v>587</v>
      </c>
      <c r="AN8" s="70">
        <f>'2022'!L71</f>
        <v>692</v>
      </c>
    </row>
    <row r="9" spans="3:40" x14ac:dyDescent="0.3">
      <c r="C9" s="70">
        <v>2017</v>
      </c>
      <c r="D9" s="173">
        <f>'2017'!D47:E47</f>
        <v>0.52083333333333337</v>
      </c>
      <c r="E9" s="173">
        <f>'2017'!E47:F47</f>
        <v>0</v>
      </c>
      <c r="F9" s="173">
        <f>'2017'!F47:G47</f>
        <v>0.27083333333333331</v>
      </c>
      <c r="G9" s="173">
        <f>'2017'!G47:H47</f>
        <v>0</v>
      </c>
      <c r="H9" s="173">
        <f>'2017'!H47:I47</f>
        <v>8.3333333333333329E-2</v>
      </c>
      <c r="I9" s="173">
        <f>'2017'!I47:J47</f>
        <v>0</v>
      </c>
      <c r="J9" s="173">
        <f>'2017'!J47:K47</f>
        <v>5.6547619047619048E-2</v>
      </c>
      <c r="K9" s="173">
        <f>'2017'!K47:L47</f>
        <v>6.8452380952380959E-2</v>
      </c>
      <c r="L9" s="173">
        <f>'2017'!L47:M47</f>
        <v>0</v>
      </c>
      <c r="M9" s="173">
        <f t="shared" si="0"/>
        <v>0.13988095238095238</v>
      </c>
    </row>
    <row r="10" spans="3:40" x14ac:dyDescent="0.3">
      <c r="C10" s="70">
        <v>2018</v>
      </c>
      <c r="D10" s="173">
        <f>'2018'!D72:E72</f>
        <v>0.42192691029900331</v>
      </c>
      <c r="E10" s="173">
        <f>'2018'!E72:F72</f>
        <v>0</v>
      </c>
      <c r="F10" s="173">
        <f>'2018'!F72:G72</f>
        <v>0.23588039867109634</v>
      </c>
      <c r="G10" s="173">
        <f>'2018'!G72:H72</f>
        <v>0</v>
      </c>
      <c r="H10" s="173">
        <f>'2018'!H72:I72</f>
        <v>7.3089700996677748E-2</v>
      </c>
      <c r="I10" s="173">
        <f>'2018'!I72:J72</f>
        <v>0</v>
      </c>
      <c r="J10" s="173">
        <f>'2018'!J72:K72</f>
        <v>8.3056478405315617E-2</v>
      </c>
      <c r="K10" s="173">
        <f>'2018'!K72:L72</f>
        <v>0.17275747508305647</v>
      </c>
      <c r="L10" s="173">
        <f>'2018'!L72:M72</f>
        <v>0</v>
      </c>
      <c r="M10" s="173">
        <f t="shared" si="0"/>
        <v>0.15614617940199338</v>
      </c>
    </row>
    <row r="11" spans="3:40" x14ac:dyDescent="0.3">
      <c r="C11" s="70">
        <v>2019</v>
      </c>
      <c r="D11" s="173">
        <f>'2019'!D72:E72</f>
        <v>0.45454545454545453</v>
      </c>
      <c r="E11" s="173">
        <f>'2019'!E72:F72</f>
        <v>0</v>
      </c>
      <c r="F11" s="173">
        <f>'2019'!F72:G72</f>
        <v>0.26415094339622641</v>
      </c>
      <c r="G11" s="173">
        <f>'2019'!G72:H72</f>
        <v>0</v>
      </c>
      <c r="H11" s="173">
        <f>'2019'!H72:I72</f>
        <v>3.6020583190394515E-2</v>
      </c>
      <c r="I11" s="173">
        <f>'2019'!I72:J72</f>
        <v>0</v>
      </c>
      <c r="J11" s="173">
        <f>'2019'!J72:K72</f>
        <v>0.10120068610634649</v>
      </c>
      <c r="K11" s="173">
        <f>'2019'!K72:L72</f>
        <v>0.14236706689536879</v>
      </c>
      <c r="L11" s="173">
        <f>'2019'!L72:M72</f>
        <v>0</v>
      </c>
      <c r="M11" s="173">
        <f t="shared" si="0"/>
        <v>0.137221269296741</v>
      </c>
    </row>
    <row r="12" spans="3:40" x14ac:dyDescent="0.3">
      <c r="C12" s="70">
        <v>2020</v>
      </c>
      <c r="D12" s="173">
        <f>'2020'!D81:E81</f>
        <v>0.40476190476190477</v>
      </c>
      <c r="E12" s="173"/>
      <c r="F12" s="173">
        <f>'2020'!F81:G81</f>
        <v>0.26530612244897961</v>
      </c>
      <c r="G12" s="173"/>
      <c r="H12" s="173">
        <f>'2020'!H81:I81</f>
        <v>4.9319727891156462E-2</v>
      </c>
      <c r="I12" s="173"/>
      <c r="J12" s="173">
        <f>'2020'!J81</f>
        <v>0.10374149659863946</v>
      </c>
      <c r="K12" s="173">
        <f>'2020'!K81</f>
        <v>0.16666666666666666</v>
      </c>
      <c r="L12" s="173"/>
      <c r="M12" s="173">
        <f t="shared" si="0"/>
        <v>0.15306122448979592</v>
      </c>
    </row>
    <row r="13" spans="3:40" x14ac:dyDescent="0.3">
      <c r="C13" s="70">
        <v>2021</v>
      </c>
      <c r="D13" s="173">
        <f>'2021'!D47</f>
        <v>0.3923865300146413</v>
      </c>
      <c r="E13" s="173">
        <f>'2021'!E47</f>
        <v>0</v>
      </c>
      <c r="F13" s="173">
        <f>'2021'!F47</f>
        <v>0.24304538799414349</v>
      </c>
      <c r="G13" s="173">
        <f>'2021'!G47</f>
        <v>0</v>
      </c>
      <c r="H13" s="173">
        <f>'2021'!H47</f>
        <v>5.2708638360175697E-2</v>
      </c>
      <c r="I13" s="173">
        <f>'2021'!I47</f>
        <v>0</v>
      </c>
      <c r="J13" s="173">
        <f>'2021'!J47</f>
        <v>8.3455344070278187E-2</v>
      </c>
      <c r="K13" s="173">
        <f>'2021'!K47</f>
        <v>0.20937042459736457</v>
      </c>
      <c r="L13" s="173"/>
      <c r="M13" s="173">
        <f>H13+J13</f>
        <v>0.13616398243045388</v>
      </c>
    </row>
    <row r="14" spans="3:40" x14ac:dyDescent="0.3">
      <c r="C14" s="70">
        <v>2022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>
        <f>H14+J14</f>
        <v>0</v>
      </c>
    </row>
    <row r="18" spans="3:29" ht="15.75" thickBot="1" x14ac:dyDescent="0.35"/>
    <row r="19" spans="3:29" ht="15.75" thickBot="1" x14ac:dyDescent="0.35">
      <c r="C19" s="245" t="s">
        <v>195</v>
      </c>
      <c r="D19" s="246"/>
    </row>
    <row r="20" spans="3:29" x14ac:dyDescent="0.3">
      <c r="C20" s="196" t="s">
        <v>127</v>
      </c>
      <c r="D20" s="196" t="s">
        <v>128</v>
      </c>
    </row>
    <row r="21" spans="3:29" x14ac:dyDescent="0.3">
      <c r="C21" s="70">
        <v>2008</v>
      </c>
      <c r="D21" s="70">
        <v>366</v>
      </c>
    </row>
    <row r="22" spans="3:29" x14ac:dyDescent="0.3">
      <c r="C22" s="70">
        <v>2009</v>
      </c>
      <c r="D22" s="70">
        <v>301</v>
      </c>
    </row>
    <row r="23" spans="3:29" x14ac:dyDescent="0.3">
      <c r="C23" s="70">
        <v>2010</v>
      </c>
      <c r="D23" s="70">
        <v>566</v>
      </c>
    </row>
    <row r="24" spans="3:29" x14ac:dyDescent="0.3">
      <c r="C24" s="70">
        <v>2011</v>
      </c>
      <c r="D24" s="70">
        <v>379</v>
      </c>
    </row>
    <row r="25" spans="3:29" x14ac:dyDescent="0.3">
      <c r="C25" s="70">
        <v>2012</v>
      </c>
      <c r="D25" s="70">
        <v>371</v>
      </c>
    </row>
    <row r="26" spans="3:29" x14ac:dyDescent="0.3">
      <c r="C26" s="70">
        <v>2013</v>
      </c>
      <c r="D26" s="70">
        <v>245</v>
      </c>
    </row>
    <row r="27" spans="3:29" x14ac:dyDescent="0.3">
      <c r="C27" s="70">
        <v>2014</v>
      </c>
      <c r="D27" s="70">
        <v>369</v>
      </c>
    </row>
    <row r="28" spans="3:29" x14ac:dyDescent="0.3">
      <c r="C28" s="70">
        <v>2015</v>
      </c>
      <c r="D28" s="70">
        <v>360</v>
      </c>
    </row>
    <row r="29" spans="3:29" x14ac:dyDescent="0.3">
      <c r="C29" s="70">
        <v>2016</v>
      </c>
      <c r="D29" s="70">
        <v>517</v>
      </c>
      <c r="Z29">
        <v>2018</v>
      </c>
      <c r="AA29">
        <v>2019</v>
      </c>
      <c r="AB29">
        <v>2020</v>
      </c>
      <c r="AC29">
        <v>2021</v>
      </c>
    </row>
    <row r="30" spans="3:29" x14ac:dyDescent="0.3">
      <c r="C30" s="70">
        <v>2017</v>
      </c>
      <c r="D30" s="70">
        <v>336</v>
      </c>
    </row>
    <row r="31" spans="3:29" x14ac:dyDescent="0.3">
      <c r="C31" s="70">
        <v>2018</v>
      </c>
      <c r="D31" s="70">
        <v>602</v>
      </c>
    </row>
    <row r="32" spans="3:29" x14ac:dyDescent="0.3">
      <c r="C32" s="70">
        <v>2019</v>
      </c>
      <c r="D32" s="70">
        <v>583</v>
      </c>
    </row>
    <row r="33" spans="3:4" x14ac:dyDescent="0.3">
      <c r="C33" s="70">
        <v>2020</v>
      </c>
      <c r="D33" s="70">
        <v>588</v>
      </c>
    </row>
    <row r="34" spans="3:4" x14ac:dyDescent="0.3">
      <c r="C34" s="70">
        <v>2021</v>
      </c>
      <c r="D34" s="70">
        <v>683</v>
      </c>
    </row>
    <row r="35" spans="3:4" x14ac:dyDescent="0.3">
      <c r="C35" s="70">
        <v>2022</v>
      </c>
      <c r="D35" s="70"/>
    </row>
  </sheetData>
  <mergeCells count="1">
    <mergeCell ref="C19:D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opLeftCell="A10" workbookViewId="0">
      <selection activeCell="C14" sqref="C14"/>
    </sheetView>
  </sheetViews>
  <sheetFormatPr defaultColWidth="11.5703125" defaultRowHeight="15" x14ac:dyDescent="0.3"/>
  <cols>
    <col min="1" max="1" width="30.7109375" customWidth="1"/>
    <col min="2" max="2" width="8.7109375" customWidth="1"/>
    <col min="3" max="3" width="11.140625" customWidth="1"/>
    <col min="4" max="4" width="8.7109375" customWidth="1"/>
    <col min="5" max="5" width="10.5703125" bestFit="1" customWidth="1"/>
    <col min="6" max="8" width="11.140625" customWidth="1"/>
    <col min="9" max="9" width="30.7109375" customWidth="1"/>
  </cols>
  <sheetData>
    <row r="1" spans="1:9" ht="27.75" x14ac:dyDescent="0.3">
      <c r="A1" s="126" t="s">
        <v>0</v>
      </c>
      <c r="B1" s="127"/>
      <c r="C1" s="127"/>
      <c r="D1" s="127"/>
      <c r="E1" s="127"/>
      <c r="F1" s="128"/>
      <c r="G1" s="154" t="s">
        <v>48</v>
      </c>
      <c r="H1" s="129"/>
      <c r="I1" s="130"/>
    </row>
    <row r="2" spans="1:9" ht="4.5" customHeight="1" x14ac:dyDescent="0.3">
      <c r="G2" s="131"/>
      <c r="H2" s="132"/>
      <c r="I2" s="133"/>
    </row>
    <row r="3" spans="1:9" ht="20.25" customHeight="1" thickBot="1" x14ac:dyDescent="0.4">
      <c r="A3" s="30" t="s">
        <v>49</v>
      </c>
      <c r="B3" s="13"/>
      <c r="C3" s="13"/>
      <c r="D3" s="13"/>
      <c r="E3" s="3"/>
      <c r="F3" s="2"/>
      <c r="G3" s="131"/>
      <c r="H3" s="132"/>
      <c r="I3" s="133"/>
    </row>
    <row r="4" spans="1:9" ht="20.25" customHeight="1" thickBot="1" x14ac:dyDescent="0.4">
      <c r="A4" s="31" t="s">
        <v>50</v>
      </c>
      <c r="B4" s="5"/>
      <c r="C4" s="5"/>
      <c r="D4" s="5"/>
      <c r="E4" s="4"/>
      <c r="F4" s="2"/>
      <c r="G4" s="131"/>
      <c r="H4" s="132"/>
      <c r="I4" s="133"/>
    </row>
    <row r="5" spans="1:9" ht="20.25" customHeight="1" thickBot="1" x14ac:dyDescent="0.4">
      <c r="A5" s="31" t="s">
        <v>6</v>
      </c>
      <c r="B5" s="5"/>
      <c r="C5" s="5"/>
      <c r="D5" s="5"/>
      <c r="E5" s="4"/>
      <c r="F5" s="2"/>
      <c r="G5" s="131"/>
      <c r="H5" s="132"/>
      <c r="I5" s="133"/>
    </row>
    <row r="6" spans="1:9" ht="20.25" customHeight="1" thickBot="1" x14ac:dyDescent="0.4">
      <c r="A6" s="31" t="s">
        <v>51</v>
      </c>
      <c r="B6" s="5"/>
      <c r="C6" s="5"/>
      <c r="D6" s="5"/>
      <c r="E6" s="4"/>
      <c r="F6" s="2"/>
      <c r="G6" s="131"/>
      <c r="H6" s="132"/>
      <c r="I6" s="133"/>
    </row>
    <row r="7" spans="1:9" ht="4.5" customHeight="1" x14ac:dyDescent="0.3">
      <c r="G7" s="131"/>
      <c r="H7" s="132"/>
      <c r="I7" s="133"/>
    </row>
    <row r="8" spans="1:9" ht="20.25" customHeight="1" thickBot="1" x14ac:dyDescent="0.4">
      <c r="A8" s="32" t="s">
        <v>9</v>
      </c>
      <c r="B8" s="32" t="s">
        <v>10</v>
      </c>
      <c r="C8" s="32" t="s">
        <v>12</v>
      </c>
      <c r="D8" s="32" t="s">
        <v>13</v>
      </c>
      <c r="E8" s="13"/>
      <c r="G8" s="131"/>
      <c r="H8" s="132"/>
      <c r="I8" s="133"/>
    </row>
    <row r="9" spans="1:9" ht="20.25" customHeight="1" thickBot="1" x14ac:dyDescent="0.4">
      <c r="A9" s="33"/>
      <c r="B9" s="32" t="s">
        <v>14</v>
      </c>
      <c r="C9" s="32" t="s">
        <v>15</v>
      </c>
      <c r="D9" s="32" t="s">
        <v>16</v>
      </c>
      <c r="E9" s="5"/>
      <c r="F9" s="33"/>
      <c r="G9" s="134"/>
      <c r="H9" s="135"/>
      <c r="I9" s="136"/>
    </row>
    <row r="10" spans="1:9" ht="4.5" customHeight="1" thickBot="1" x14ac:dyDescent="0.4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8.75" thickBot="1" x14ac:dyDescent="0.35">
      <c r="A11" s="34" t="s">
        <v>18</v>
      </c>
      <c r="B11" s="155" t="s">
        <v>19</v>
      </c>
      <c r="C11" s="155" t="s">
        <v>20</v>
      </c>
      <c r="D11" s="155" t="s">
        <v>21</v>
      </c>
      <c r="E11" s="155" t="s">
        <v>22</v>
      </c>
      <c r="F11" s="137" t="s">
        <v>23</v>
      </c>
      <c r="G11" s="35" t="s">
        <v>24</v>
      </c>
      <c r="H11" s="36" t="s">
        <v>25</v>
      </c>
      <c r="I11" s="15" t="s">
        <v>26</v>
      </c>
    </row>
    <row r="12" spans="1:9" ht="36" customHeight="1" x14ac:dyDescent="0.35">
      <c r="A12" s="7" t="s">
        <v>52</v>
      </c>
      <c r="B12" s="139"/>
      <c r="C12" s="139">
        <v>21</v>
      </c>
      <c r="D12" s="139">
        <v>12</v>
      </c>
      <c r="E12" s="139">
        <v>2</v>
      </c>
      <c r="F12" s="37">
        <v>1</v>
      </c>
      <c r="G12" s="38">
        <v>1</v>
      </c>
      <c r="H12" s="12">
        <v>37</v>
      </c>
      <c r="I12" s="8"/>
    </row>
    <row r="13" spans="1:9" ht="36" customHeight="1" x14ac:dyDescent="0.35">
      <c r="A13" s="10" t="s">
        <v>53</v>
      </c>
      <c r="B13" s="140"/>
      <c r="C13" s="140">
        <v>2</v>
      </c>
      <c r="D13" s="140">
        <v>2</v>
      </c>
      <c r="E13" s="140">
        <v>3</v>
      </c>
      <c r="F13" s="14">
        <v>2</v>
      </c>
      <c r="G13" s="39"/>
      <c r="H13" s="40">
        <v>9</v>
      </c>
      <c r="I13" s="11"/>
    </row>
    <row r="14" spans="1:9" ht="36" customHeight="1" x14ac:dyDescent="0.35">
      <c r="A14" s="10" t="s">
        <v>54</v>
      </c>
      <c r="B14" s="140"/>
      <c r="C14" s="140">
        <v>1</v>
      </c>
      <c r="D14" s="140"/>
      <c r="E14" s="140"/>
      <c r="F14" s="14"/>
      <c r="G14" s="39"/>
      <c r="H14" s="40">
        <v>1</v>
      </c>
      <c r="I14" s="11"/>
    </row>
    <row r="15" spans="1:9" ht="36" customHeight="1" x14ac:dyDescent="0.35">
      <c r="A15" s="10" t="s">
        <v>55</v>
      </c>
      <c r="B15" s="140"/>
      <c r="C15" s="140">
        <v>1</v>
      </c>
      <c r="D15" s="140">
        <v>1</v>
      </c>
      <c r="E15" s="140"/>
      <c r="F15" s="14">
        <v>1</v>
      </c>
      <c r="G15" s="45">
        <v>3</v>
      </c>
      <c r="H15" s="40">
        <v>6</v>
      </c>
      <c r="I15" s="11"/>
    </row>
    <row r="16" spans="1:9" ht="36" customHeight="1" x14ac:dyDescent="0.35">
      <c r="A16" s="10" t="s">
        <v>56</v>
      </c>
      <c r="B16" s="140"/>
      <c r="C16" s="140">
        <v>22</v>
      </c>
      <c r="D16" s="140">
        <v>6</v>
      </c>
      <c r="E16" s="140">
        <v>6</v>
      </c>
      <c r="F16" s="14">
        <v>11</v>
      </c>
      <c r="G16" s="39">
        <v>6</v>
      </c>
      <c r="H16" s="40">
        <v>51</v>
      </c>
      <c r="I16" s="11"/>
    </row>
    <row r="17" spans="1:9" ht="36" customHeight="1" x14ac:dyDescent="0.35">
      <c r="A17" s="10" t="s">
        <v>57</v>
      </c>
      <c r="B17" s="140"/>
      <c r="C17" s="140"/>
      <c r="D17" s="140"/>
      <c r="E17" s="140"/>
      <c r="F17" s="14"/>
      <c r="G17" s="45">
        <v>44</v>
      </c>
      <c r="H17" s="40">
        <v>44</v>
      </c>
      <c r="I17" s="11"/>
    </row>
    <row r="18" spans="1:9" ht="36" customHeight="1" x14ac:dyDescent="0.35">
      <c r="A18" s="10" t="s">
        <v>58</v>
      </c>
      <c r="B18" s="140"/>
      <c r="C18" s="140">
        <v>5</v>
      </c>
      <c r="D18" s="140">
        <v>3</v>
      </c>
      <c r="E18" s="140">
        <v>1</v>
      </c>
      <c r="F18" s="14">
        <v>3</v>
      </c>
      <c r="G18" s="45">
        <v>21</v>
      </c>
      <c r="H18" s="40">
        <v>33</v>
      </c>
      <c r="I18" s="11"/>
    </row>
    <row r="19" spans="1:9" ht="36" customHeight="1" x14ac:dyDescent="0.35">
      <c r="A19" s="10"/>
      <c r="B19" s="140"/>
      <c r="C19" s="140"/>
      <c r="D19" s="140"/>
      <c r="E19" s="140"/>
      <c r="F19" s="14"/>
      <c r="G19" s="39"/>
      <c r="H19" s="40"/>
      <c r="I19" s="11"/>
    </row>
    <row r="20" spans="1:9" ht="36" customHeight="1" x14ac:dyDescent="0.35">
      <c r="A20" s="10"/>
      <c r="B20" s="140"/>
      <c r="C20" s="140"/>
      <c r="D20" s="140"/>
      <c r="E20" s="140"/>
      <c r="F20" s="14"/>
      <c r="G20" s="39"/>
      <c r="H20" s="40"/>
      <c r="I20" s="11"/>
    </row>
    <row r="21" spans="1:9" ht="36" customHeight="1" x14ac:dyDescent="0.35">
      <c r="A21" s="10"/>
      <c r="B21" s="140"/>
      <c r="C21" s="140"/>
      <c r="D21" s="140"/>
      <c r="E21" s="140"/>
      <c r="F21" s="14"/>
      <c r="G21" s="39"/>
      <c r="H21" s="40"/>
      <c r="I21" s="11"/>
    </row>
    <row r="22" spans="1:9" ht="36" customHeight="1" thickBot="1" x14ac:dyDescent="0.4">
      <c r="A22" s="10"/>
      <c r="B22" s="140"/>
      <c r="C22" s="140"/>
      <c r="D22" s="140"/>
      <c r="E22" s="140"/>
      <c r="F22" s="14"/>
      <c r="G22" s="39"/>
      <c r="H22" s="40"/>
      <c r="I22" s="11"/>
    </row>
    <row r="23" spans="1:9" ht="27" customHeight="1" thickBot="1" x14ac:dyDescent="0.4">
      <c r="A23" s="41" t="s">
        <v>35</v>
      </c>
      <c r="B23" s="142"/>
      <c r="C23" s="142">
        <v>52</v>
      </c>
      <c r="D23" s="142">
        <v>24</v>
      </c>
      <c r="E23" s="142">
        <v>12</v>
      </c>
      <c r="F23" s="42">
        <v>18</v>
      </c>
      <c r="G23" s="46">
        <v>75</v>
      </c>
      <c r="H23" s="6">
        <v>181</v>
      </c>
      <c r="I23" s="44"/>
    </row>
    <row r="24" spans="1:9" ht="18.75" thickBot="1" x14ac:dyDescent="0.4">
      <c r="A24" s="41" t="s">
        <v>171</v>
      </c>
      <c r="B24" s="153"/>
      <c r="C24" s="153">
        <f>C23/H23</f>
        <v>0.287292817679558</v>
      </c>
      <c r="D24" s="153">
        <f>D23/H23</f>
        <v>0.13259668508287292</v>
      </c>
      <c r="E24" s="153">
        <f>E23/H23</f>
        <v>6.6298342541436461E-2</v>
      </c>
      <c r="F24" s="153">
        <f>F23/H23</f>
        <v>9.9447513812154692E-2</v>
      </c>
      <c r="G24" s="153">
        <f>G23/H23</f>
        <v>0.4143646408839779</v>
      </c>
      <c r="H24" s="167"/>
    </row>
    <row r="25" spans="1:9" ht="28.5" customHeight="1" thickBot="1" x14ac:dyDescent="0.35">
      <c r="A25" s="156" t="s">
        <v>36</v>
      </c>
      <c r="B25" s="157"/>
      <c r="C25" s="157"/>
      <c r="D25" s="157"/>
      <c r="E25" s="157"/>
      <c r="F25" s="157"/>
      <c r="G25" s="157"/>
      <c r="H25" s="157"/>
      <c r="I25" s="157"/>
    </row>
    <row r="26" spans="1:9" ht="24" customHeight="1" x14ac:dyDescent="0.3">
      <c r="A26" s="141" t="s">
        <v>37</v>
      </c>
      <c r="B26" s="141"/>
      <c r="C26" s="141"/>
      <c r="D26" s="141"/>
      <c r="E26" s="141"/>
      <c r="F26" s="141"/>
      <c r="G26" s="141"/>
      <c r="H26" s="141"/>
      <c r="I26" s="141"/>
    </row>
    <row r="27" spans="1:9" ht="24" customHeight="1" x14ac:dyDescent="0.3">
      <c r="A27" s="141" t="s">
        <v>38</v>
      </c>
      <c r="B27" s="141"/>
      <c r="C27" s="141"/>
      <c r="D27" s="141"/>
      <c r="E27" s="141"/>
      <c r="F27" s="141"/>
      <c r="G27" s="141"/>
      <c r="H27" s="141"/>
      <c r="I27" s="141"/>
    </row>
    <row r="28" spans="1:9" ht="24" customHeight="1" x14ac:dyDescent="0.3">
      <c r="A28" s="141" t="s">
        <v>39</v>
      </c>
      <c r="B28" s="141"/>
      <c r="C28" s="141"/>
      <c r="D28" s="141"/>
      <c r="E28" s="141"/>
      <c r="F28" s="141"/>
      <c r="G28" s="141"/>
      <c r="H28" s="141"/>
      <c r="I28" s="141"/>
    </row>
    <row r="29" spans="1:9" ht="24" customHeight="1" x14ac:dyDescent="0.3">
      <c r="A29" s="141" t="s">
        <v>40</v>
      </c>
      <c r="B29" s="141"/>
      <c r="C29" s="141"/>
      <c r="D29" s="141"/>
      <c r="E29" s="141"/>
      <c r="F29" s="141"/>
      <c r="G29" s="141"/>
      <c r="H29" s="141"/>
      <c r="I29" s="141"/>
    </row>
    <row r="30" spans="1:9" ht="24" customHeight="1" x14ac:dyDescent="0.3">
      <c r="A30" s="141" t="s">
        <v>41</v>
      </c>
      <c r="B30" s="141"/>
      <c r="C30" s="141"/>
      <c r="D30" s="141"/>
      <c r="E30" s="141"/>
      <c r="F30" s="141"/>
      <c r="G30" s="141"/>
      <c r="H30" s="141"/>
      <c r="I30" s="141"/>
    </row>
    <row r="31" spans="1:9" ht="24" customHeight="1" x14ac:dyDescent="0.3">
      <c r="A31" s="141" t="s">
        <v>42</v>
      </c>
      <c r="B31" s="141"/>
      <c r="C31" s="141"/>
      <c r="D31" s="141"/>
      <c r="E31" s="141"/>
      <c r="F31" s="141"/>
      <c r="G31" s="141"/>
      <c r="H31" s="141"/>
      <c r="I31" s="141"/>
    </row>
    <row r="32" spans="1:9" ht="24" customHeight="1" x14ac:dyDescent="0.3">
      <c r="A32" s="141" t="s">
        <v>43</v>
      </c>
      <c r="B32" s="141"/>
      <c r="C32" s="141"/>
      <c r="D32" s="141"/>
      <c r="E32" s="141"/>
      <c r="F32" s="141"/>
      <c r="G32" s="141"/>
      <c r="H32" s="141"/>
      <c r="I32" s="141"/>
    </row>
    <row r="33" spans="1:9" ht="24" customHeight="1" x14ac:dyDescent="0.3">
      <c r="A33" s="141" t="s">
        <v>44</v>
      </c>
      <c r="B33" s="141"/>
      <c r="C33" s="141"/>
      <c r="D33" s="141"/>
      <c r="E33" s="141"/>
      <c r="F33" s="141"/>
      <c r="G33" s="141"/>
      <c r="H33" s="141"/>
      <c r="I33" s="141"/>
    </row>
    <row r="34" spans="1:9" ht="24" customHeight="1" x14ac:dyDescent="0.3">
      <c r="A34" s="141" t="s">
        <v>45</v>
      </c>
      <c r="B34" s="141"/>
      <c r="C34" s="141"/>
      <c r="D34" s="141"/>
      <c r="E34" s="141"/>
      <c r="F34" s="141"/>
      <c r="G34" s="141"/>
      <c r="H34" s="141"/>
      <c r="I34" s="141"/>
    </row>
    <row r="35" spans="1:9" ht="24" customHeight="1" x14ac:dyDescent="0.3">
      <c r="A35" s="141" t="s">
        <v>46</v>
      </c>
      <c r="B35" s="141"/>
      <c r="C35" s="141"/>
      <c r="D35" s="141"/>
      <c r="E35" s="141"/>
      <c r="F35" s="141"/>
      <c r="G35" s="141"/>
      <c r="H35" s="141"/>
      <c r="I35" s="141"/>
    </row>
    <row r="36" spans="1:9" ht="24" customHeight="1" x14ac:dyDescent="0.3">
      <c r="A36" s="141" t="s">
        <v>47</v>
      </c>
      <c r="B36" s="141"/>
      <c r="C36" s="141"/>
      <c r="D36" s="141"/>
      <c r="E36" s="141"/>
      <c r="F36" s="141"/>
      <c r="G36" s="141"/>
      <c r="H36" s="141"/>
      <c r="I36" s="141"/>
    </row>
    <row r="37" spans="1:9" ht="22.5" customHeight="1" x14ac:dyDescent="0.3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 ht="22.5" customHeight="1" x14ac:dyDescent="0.3">
      <c r="A38" s="158" t="s">
        <v>48</v>
      </c>
      <c r="B38" s="159"/>
      <c r="C38" s="159"/>
      <c r="D38" s="159"/>
      <c r="E38" s="159"/>
      <c r="F38" s="159"/>
      <c r="G38" s="159"/>
      <c r="H38" s="159"/>
      <c r="I38" s="160"/>
    </row>
    <row r="39" spans="1:9" ht="22.5" customHeight="1" x14ac:dyDescent="0.3">
      <c r="A39" s="161"/>
      <c r="B39" s="162"/>
      <c r="C39" s="162"/>
      <c r="D39" s="162"/>
      <c r="E39" s="162"/>
      <c r="F39" s="162"/>
      <c r="G39" s="162"/>
      <c r="H39" s="162"/>
      <c r="I39" s="163"/>
    </row>
    <row r="40" spans="1:9" ht="22.5" customHeight="1" x14ac:dyDescent="0.3">
      <c r="A40" s="161"/>
      <c r="B40" s="162"/>
      <c r="C40" s="162"/>
      <c r="D40" s="162"/>
      <c r="E40" s="162"/>
      <c r="F40" s="162"/>
      <c r="G40" s="162"/>
      <c r="H40" s="162"/>
      <c r="I40" s="163"/>
    </row>
    <row r="41" spans="1:9" ht="22.5" customHeight="1" x14ac:dyDescent="0.3">
      <c r="A41" s="161"/>
      <c r="B41" s="162"/>
      <c r="C41" s="162"/>
      <c r="D41" s="162"/>
      <c r="E41" s="162"/>
      <c r="F41" s="162"/>
      <c r="G41" s="162"/>
      <c r="H41" s="162"/>
      <c r="I41" s="163"/>
    </row>
    <row r="42" spans="1:9" ht="22.5" customHeight="1" x14ac:dyDescent="0.3">
      <c r="A42" s="161"/>
      <c r="B42" s="162"/>
      <c r="C42" s="162"/>
      <c r="D42" s="162"/>
      <c r="E42" s="162"/>
      <c r="F42" s="162"/>
      <c r="G42" s="162"/>
      <c r="H42" s="162"/>
      <c r="I42" s="163"/>
    </row>
    <row r="43" spans="1:9" ht="22.5" customHeight="1" x14ac:dyDescent="0.3">
      <c r="A43" s="161"/>
      <c r="B43" s="162"/>
      <c r="C43" s="162"/>
      <c r="D43" s="162"/>
      <c r="E43" s="162"/>
      <c r="F43" s="162"/>
      <c r="G43" s="162"/>
      <c r="H43" s="162"/>
      <c r="I43" s="163"/>
    </row>
    <row r="44" spans="1:9" ht="22.5" customHeight="1" x14ac:dyDescent="0.3">
      <c r="A44" s="161"/>
      <c r="B44" s="162"/>
      <c r="C44" s="162"/>
      <c r="D44" s="162"/>
      <c r="E44" s="162"/>
      <c r="F44" s="162"/>
      <c r="G44" s="162"/>
      <c r="H44" s="162"/>
      <c r="I44" s="163"/>
    </row>
    <row r="45" spans="1:9" ht="22.5" customHeight="1" x14ac:dyDescent="0.3">
      <c r="A45" s="161"/>
      <c r="B45" s="162"/>
      <c r="C45" s="162"/>
      <c r="D45" s="162"/>
      <c r="E45" s="162"/>
      <c r="F45" s="162"/>
      <c r="G45" s="162"/>
      <c r="H45" s="162"/>
      <c r="I45" s="163"/>
    </row>
    <row r="46" spans="1:9" ht="22.5" customHeight="1" x14ac:dyDescent="0.3">
      <c r="A46" s="161"/>
      <c r="B46" s="162"/>
      <c r="C46" s="162"/>
      <c r="D46" s="162"/>
      <c r="E46" s="162"/>
      <c r="F46" s="162"/>
      <c r="G46" s="162"/>
      <c r="H46" s="162"/>
      <c r="I46" s="163"/>
    </row>
    <row r="47" spans="1:9" ht="22.5" customHeight="1" x14ac:dyDescent="0.3">
      <c r="A47" s="161"/>
      <c r="B47" s="162"/>
      <c r="C47" s="162"/>
      <c r="D47" s="162"/>
      <c r="E47" s="162"/>
      <c r="F47" s="162"/>
      <c r="G47" s="162"/>
      <c r="H47" s="162"/>
      <c r="I47" s="163"/>
    </row>
    <row r="48" spans="1:9" ht="22.5" customHeight="1" x14ac:dyDescent="0.3">
      <c r="A48" s="161"/>
      <c r="B48" s="162"/>
      <c r="C48" s="162"/>
      <c r="D48" s="162"/>
      <c r="E48" s="162"/>
      <c r="F48" s="162"/>
      <c r="G48" s="162"/>
      <c r="H48" s="162"/>
      <c r="I48" s="163"/>
    </row>
    <row r="49" spans="1:9" ht="22.5" customHeight="1" x14ac:dyDescent="0.3">
      <c r="A49" s="161"/>
      <c r="B49" s="162"/>
      <c r="C49" s="162"/>
      <c r="D49" s="162"/>
      <c r="E49" s="162"/>
      <c r="F49" s="162"/>
      <c r="G49" s="162"/>
      <c r="H49" s="162"/>
      <c r="I49" s="163"/>
    </row>
    <row r="50" spans="1:9" ht="22.5" customHeight="1" x14ac:dyDescent="0.3">
      <c r="A50" s="164"/>
      <c r="B50" s="165"/>
      <c r="C50" s="165"/>
      <c r="D50" s="165"/>
      <c r="E50" s="165"/>
      <c r="F50" s="165"/>
      <c r="G50" s="165"/>
      <c r="H50" s="165"/>
      <c r="I50" s="1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workbookViewId="0">
      <selection activeCell="J11" sqref="J11"/>
    </sheetView>
  </sheetViews>
  <sheetFormatPr defaultColWidth="11.5703125" defaultRowHeight="15" x14ac:dyDescent="0.3"/>
  <sheetData>
    <row r="1" spans="1:13" ht="27.75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154" t="s">
        <v>48</v>
      </c>
      <c r="L1" s="129"/>
      <c r="M1" s="130"/>
    </row>
    <row r="2" spans="1:13" x14ac:dyDescent="0.3">
      <c r="K2" s="131"/>
      <c r="L2" s="132"/>
      <c r="M2" s="133"/>
    </row>
    <row r="3" spans="1:13" ht="18.75" thickBot="1" x14ac:dyDescent="0.4">
      <c r="A3" s="30" t="s">
        <v>2</v>
      </c>
      <c r="B3" s="13"/>
      <c r="C3" s="13"/>
      <c r="D3" s="13"/>
      <c r="E3" s="13"/>
      <c r="F3" s="13"/>
      <c r="G3" s="3"/>
      <c r="H3" s="3"/>
      <c r="I3" s="3"/>
      <c r="J3" s="2"/>
      <c r="K3" s="131"/>
      <c r="L3" s="132"/>
      <c r="M3" s="133"/>
    </row>
    <row r="4" spans="1:13" ht="18.75" thickBot="1" x14ac:dyDescent="0.4">
      <c r="A4" s="31" t="s">
        <v>4</v>
      </c>
      <c r="B4" s="5" t="s">
        <v>59</v>
      </c>
      <c r="C4" s="5"/>
      <c r="D4" s="5"/>
      <c r="E4" s="5"/>
      <c r="F4" s="5"/>
      <c r="G4" s="4"/>
      <c r="H4" s="4"/>
      <c r="I4" s="4"/>
      <c r="J4" s="2"/>
      <c r="K4" s="131"/>
      <c r="L4" s="132"/>
      <c r="M4" s="133"/>
    </row>
    <row r="5" spans="1:13" ht="18.75" thickBot="1" x14ac:dyDescent="0.4">
      <c r="A5" s="31" t="s">
        <v>6</v>
      </c>
      <c r="B5" s="5" t="s">
        <v>5</v>
      </c>
      <c r="C5" s="5"/>
      <c r="D5" s="5"/>
      <c r="E5" s="5"/>
      <c r="F5" s="5"/>
      <c r="G5" s="4"/>
      <c r="H5" s="4"/>
      <c r="I5" s="4"/>
      <c r="J5" s="2"/>
      <c r="K5" s="131"/>
      <c r="L5" s="132"/>
      <c r="M5" s="133"/>
    </row>
    <row r="6" spans="1:13" ht="18.75" thickBot="1" x14ac:dyDescent="0.4">
      <c r="A6" s="31" t="s">
        <v>60</v>
      </c>
      <c r="B6" s="24">
        <v>40304</v>
      </c>
      <c r="C6" s="5"/>
      <c r="D6" s="5"/>
      <c r="E6" s="5"/>
      <c r="F6" s="5"/>
      <c r="G6" s="4"/>
      <c r="H6" s="4"/>
      <c r="I6" s="4"/>
      <c r="J6" s="2"/>
      <c r="K6" s="131"/>
      <c r="L6" s="132"/>
      <c r="M6" s="133"/>
    </row>
    <row r="7" spans="1:13" ht="15.75" thickBot="1" x14ac:dyDescent="0.35">
      <c r="K7" s="131"/>
      <c r="L7" s="132"/>
      <c r="M7" s="133"/>
    </row>
    <row r="8" spans="1:13" ht="18.75" thickBot="1" x14ac:dyDescent="0.4">
      <c r="A8" s="32" t="s">
        <v>9</v>
      </c>
      <c r="B8" s="32" t="s">
        <v>10</v>
      </c>
      <c r="C8" s="6" t="s">
        <v>61</v>
      </c>
      <c r="D8" s="32" t="s">
        <v>12</v>
      </c>
      <c r="E8" s="9"/>
      <c r="F8" s="32" t="s">
        <v>13</v>
      </c>
      <c r="G8" s="151"/>
      <c r="H8" s="13"/>
      <c r="I8" s="1"/>
      <c r="K8" s="131"/>
      <c r="L8" s="132"/>
      <c r="M8" s="133"/>
    </row>
    <row r="9" spans="1:13" ht="18.75" thickBot="1" x14ac:dyDescent="0.4">
      <c r="A9" s="33"/>
      <c r="B9" s="32" t="s">
        <v>14</v>
      </c>
      <c r="C9" s="6"/>
      <c r="D9" s="32" t="s">
        <v>15</v>
      </c>
      <c r="E9" s="9"/>
      <c r="F9" s="32" t="s">
        <v>16</v>
      </c>
      <c r="G9" s="16">
        <v>8</v>
      </c>
      <c r="H9" s="5"/>
      <c r="I9" s="5"/>
      <c r="J9" s="33"/>
      <c r="K9" s="134"/>
      <c r="L9" s="135"/>
      <c r="M9" s="136"/>
    </row>
    <row r="10" spans="1:13" ht="18.75" thickBot="1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thickBot="1" x14ac:dyDescent="0.35">
      <c r="A11" s="34" t="s">
        <v>18</v>
      </c>
      <c r="B11" s="155" t="s">
        <v>19</v>
      </c>
      <c r="C11" s="155"/>
      <c r="D11" s="155" t="s">
        <v>20</v>
      </c>
      <c r="E11" s="155"/>
      <c r="F11" s="155" t="s">
        <v>21</v>
      </c>
      <c r="G11" s="155"/>
      <c r="H11" s="155" t="s">
        <v>22</v>
      </c>
      <c r="I11" s="155"/>
      <c r="J11" s="137" t="s">
        <v>23</v>
      </c>
      <c r="K11" s="35" t="s">
        <v>24</v>
      </c>
      <c r="L11" s="36" t="s">
        <v>25</v>
      </c>
      <c r="M11" s="15" t="s">
        <v>26</v>
      </c>
    </row>
    <row r="12" spans="1:13" ht="18" x14ac:dyDescent="0.35">
      <c r="A12" s="7"/>
      <c r="B12" s="139"/>
      <c r="C12" s="139"/>
      <c r="D12" s="139">
        <v>311</v>
      </c>
      <c r="E12" s="139"/>
      <c r="F12" s="139">
        <v>175</v>
      </c>
      <c r="G12" s="139"/>
      <c r="H12" s="139">
        <v>33</v>
      </c>
      <c r="I12" s="139">
        <v>0</v>
      </c>
      <c r="J12" s="37">
        <v>25</v>
      </c>
      <c r="K12" s="38">
        <v>22</v>
      </c>
      <c r="L12" s="12">
        <v>566</v>
      </c>
      <c r="M12" s="8"/>
    </row>
    <row r="13" spans="1:13" ht="18" x14ac:dyDescent="0.35">
      <c r="A13" s="10"/>
      <c r="B13" s="140"/>
      <c r="C13" s="140"/>
      <c r="D13" s="140"/>
      <c r="E13" s="140"/>
      <c r="F13" s="140"/>
      <c r="G13" s="140"/>
      <c r="H13" s="140"/>
      <c r="I13" s="140"/>
      <c r="J13" s="14"/>
      <c r="K13" s="39"/>
      <c r="L13" s="40"/>
      <c r="M13" s="11"/>
    </row>
    <row r="14" spans="1:13" ht="18" x14ac:dyDescent="0.35">
      <c r="A14" s="10"/>
      <c r="B14" s="140"/>
      <c r="C14" s="140"/>
      <c r="D14" s="140"/>
      <c r="E14" s="140"/>
      <c r="F14" s="140"/>
      <c r="G14" s="140"/>
      <c r="H14" s="140"/>
      <c r="I14" s="140"/>
      <c r="J14" s="14"/>
      <c r="K14" s="39"/>
      <c r="L14" s="40"/>
      <c r="M14" s="11"/>
    </row>
    <row r="15" spans="1:13" ht="18" x14ac:dyDescent="0.35">
      <c r="A15" s="10"/>
      <c r="B15" s="140"/>
      <c r="C15" s="140"/>
      <c r="D15" s="140"/>
      <c r="E15" s="140"/>
      <c r="F15" s="140"/>
      <c r="G15" s="140"/>
      <c r="H15" s="140"/>
      <c r="I15" s="140"/>
      <c r="J15" s="14"/>
      <c r="K15" s="39"/>
      <c r="L15" s="40"/>
      <c r="M15" s="11"/>
    </row>
    <row r="16" spans="1:13" ht="18" x14ac:dyDescent="0.35">
      <c r="A16" s="10"/>
      <c r="B16" s="140"/>
      <c r="C16" s="140"/>
      <c r="D16" s="140"/>
      <c r="E16" s="140"/>
      <c r="F16" s="140"/>
      <c r="G16" s="140"/>
      <c r="H16" s="140"/>
      <c r="I16" s="140"/>
      <c r="J16" s="14"/>
      <c r="K16" s="39"/>
      <c r="L16" s="40"/>
      <c r="M16" s="11"/>
    </row>
    <row r="17" spans="1:13" ht="18" x14ac:dyDescent="0.35">
      <c r="A17" s="10"/>
      <c r="B17" s="140"/>
      <c r="C17" s="140"/>
      <c r="D17" s="140"/>
      <c r="E17" s="140"/>
      <c r="F17" s="140"/>
      <c r="G17" s="140"/>
      <c r="H17" s="140"/>
      <c r="I17" s="140"/>
      <c r="J17" s="14"/>
      <c r="K17" s="39"/>
      <c r="L17" s="40"/>
      <c r="M17" s="11"/>
    </row>
    <row r="18" spans="1:13" ht="18" x14ac:dyDescent="0.35">
      <c r="A18" s="10"/>
      <c r="B18" s="140"/>
      <c r="C18" s="140"/>
      <c r="D18" s="140"/>
      <c r="E18" s="140"/>
      <c r="F18" s="140"/>
      <c r="G18" s="140"/>
      <c r="H18" s="140"/>
      <c r="I18" s="140"/>
      <c r="J18" s="14"/>
      <c r="K18" s="39"/>
      <c r="L18" s="40"/>
      <c r="M18" s="11"/>
    </row>
    <row r="19" spans="1:13" ht="18" x14ac:dyDescent="0.35">
      <c r="A19" s="10"/>
      <c r="B19" s="140"/>
      <c r="C19" s="140"/>
      <c r="D19" s="140"/>
      <c r="E19" s="140"/>
      <c r="F19" s="140"/>
      <c r="G19" s="140"/>
      <c r="H19" s="140"/>
      <c r="I19" s="140"/>
      <c r="J19" s="14"/>
      <c r="K19" s="39"/>
      <c r="L19" s="40"/>
      <c r="M19" s="11"/>
    </row>
    <row r="20" spans="1:13" ht="18" x14ac:dyDescent="0.35">
      <c r="A20" s="10"/>
      <c r="B20" s="140"/>
      <c r="C20" s="140"/>
      <c r="D20" s="140"/>
      <c r="E20" s="140"/>
      <c r="F20" s="140"/>
      <c r="G20" s="140"/>
      <c r="H20" s="140"/>
      <c r="I20" s="140"/>
      <c r="J20" s="14"/>
      <c r="K20" s="39"/>
      <c r="L20" s="40"/>
      <c r="M20" s="11"/>
    </row>
    <row r="21" spans="1:13" ht="18" x14ac:dyDescent="0.35">
      <c r="A21" s="10"/>
      <c r="B21" s="140"/>
      <c r="C21" s="140"/>
      <c r="D21" s="140"/>
      <c r="E21" s="140"/>
      <c r="F21" s="140"/>
      <c r="G21" s="140"/>
      <c r="H21" s="140"/>
      <c r="I21" s="140"/>
      <c r="J21" s="14"/>
      <c r="K21" s="39"/>
      <c r="L21" s="40"/>
      <c r="M21" s="11"/>
    </row>
    <row r="22" spans="1:13" ht="18.75" thickBot="1" x14ac:dyDescent="0.4">
      <c r="A22" s="10"/>
      <c r="B22" s="140"/>
      <c r="C22" s="140"/>
      <c r="D22" s="140"/>
      <c r="E22" s="140"/>
      <c r="F22" s="140"/>
      <c r="G22" s="140"/>
      <c r="H22" s="140"/>
      <c r="I22" s="140"/>
      <c r="J22" s="14"/>
      <c r="K22" s="39"/>
      <c r="L22" s="40"/>
      <c r="M22" s="11"/>
    </row>
    <row r="23" spans="1:13" ht="18.75" thickBot="1" x14ac:dyDescent="0.4">
      <c r="A23" s="41" t="s">
        <v>35</v>
      </c>
      <c r="B23" s="142"/>
      <c r="C23" s="142"/>
      <c r="D23" s="142"/>
      <c r="E23" s="142"/>
      <c r="F23" s="142"/>
      <c r="G23" s="142"/>
      <c r="H23" s="142"/>
      <c r="I23" s="142"/>
      <c r="J23" s="42"/>
      <c r="K23" s="43"/>
      <c r="L23" s="6"/>
      <c r="M23" s="44"/>
    </row>
    <row r="24" spans="1:13" ht="18.75" thickBot="1" x14ac:dyDescent="0.4">
      <c r="A24" s="41" t="s">
        <v>171</v>
      </c>
      <c r="B24" s="153"/>
      <c r="C24" s="153"/>
      <c r="D24" s="153">
        <f>D12/L12</f>
        <v>0.54946996466431097</v>
      </c>
      <c r="E24" s="153"/>
      <c r="F24" s="153">
        <f>F12/L12</f>
        <v>0.30918727915194344</v>
      </c>
      <c r="G24" s="153" t="e">
        <f>G12/O12</f>
        <v>#DIV/0!</v>
      </c>
      <c r="H24" s="153">
        <f>H12/L12</f>
        <v>5.8303886925795051E-2</v>
      </c>
      <c r="I24" s="153" t="e">
        <f>I12/Q12</f>
        <v>#DIV/0!</v>
      </c>
      <c r="J24" s="153">
        <f>J12/L12</f>
        <v>4.4169611307420496E-2</v>
      </c>
      <c r="K24" s="153">
        <f>K12/L12</f>
        <v>3.8869257950530034E-2</v>
      </c>
      <c r="L24" s="6"/>
      <c r="M24" s="44"/>
    </row>
    <row r="25" spans="1:13" ht="18.75" thickBot="1" x14ac:dyDescent="0.35">
      <c r="A25" s="156" t="s">
        <v>36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spans="1:13" ht="18" x14ac:dyDescent="0.3">
      <c r="A26" s="141" t="s">
        <v>37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 ht="18" x14ac:dyDescent="0.3">
      <c r="A27" s="141" t="s">
        <v>38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ht="18" x14ac:dyDescent="0.3">
      <c r="A28" s="141" t="s">
        <v>39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ht="18" x14ac:dyDescent="0.3">
      <c r="A29" s="141" t="s">
        <v>40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 ht="18" x14ac:dyDescent="0.3">
      <c r="A30" s="141" t="s">
        <v>41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 ht="18" x14ac:dyDescent="0.3">
      <c r="A31" s="141" t="s">
        <v>42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ht="18" x14ac:dyDescent="0.3">
      <c r="A32" s="141" t="s">
        <v>43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ht="18" x14ac:dyDescent="0.3">
      <c r="A33" s="141" t="s">
        <v>44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ht="18" x14ac:dyDescent="0.3">
      <c r="A34" s="141" t="s">
        <v>45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13" ht="18" x14ac:dyDescent="0.3">
      <c r="A35" s="141" t="s">
        <v>46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13" ht="18" x14ac:dyDescent="0.3">
      <c r="A36" s="141" t="s">
        <v>47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ht="18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x14ac:dyDescent="0.3">
      <c r="A38" s="158" t="s">
        <v>48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</row>
    <row r="39" spans="1:13" x14ac:dyDescent="0.3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x14ac:dyDescent="0.3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3"/>
    </row>
    <row r="41" spans="1:13" x14ac:dyDescent="0.3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3"/>
    </row>
    <row r="42" spans="1:13" x14ac:dyDescent="0.3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3"/>
    </row>
    <row r="43" spans="1:13" x14ac:dyDescent="0.3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3"/>
    </row>
    <row r="44" spans="1:13" x14ac:dyDescent="0.3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3"/>
    </row>
    <row r="45" spans="1:13" x14ac:dyDescent="0.3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3"/>
    </row>
    <row r="46" spans="1:13" x14ac:dyDescent="0.3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3"/>
    </row>
    <row r="47" spans="1:13" x14ac:dyDescent="0.3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3"/>
    </row>
    <row r="48" spans="1:13" x14ac:dyDescent="0.3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</row>
    <row r="49" spans="1:13" x14ac:dyDescent="0.3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3"/>
    </row>
    <row r="50" spans="1:13" x14ac:dyDescent="0.3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workbookViewId="0">
      <selection activeCell="H17" sqref="H17"/>
    </sheetView>
  </sheetViews>
  <sheetFormatPr defaultRowHeight="15" x14ac:dyDescent="0.3"/>
  <cols>
    <col min="1" max="1" width="22" bestFit="1" customWidth="1"/>
  </cols>
  <sheetData>
    <row r="1" spans="1:14" ht="18.75" thickBot="1" x14ac:dyDescent="0.4">
      <c r="A1" s="41" t="s">
        <v>18</v>
      </c>
      <c r="B1" s="199" t="s">
        <v>19</v>
      </c>
      <c r="C1" s="199"/>
      <c r="D1" s="174" t="s">
        <v>20</v>
      </c>
      <c r="E1" s="174"/>
      <c r="F1" s="174" t="s">
        <v>21</v>
      </c>
      <c r="G1" s="174"/>
      <c r="H1" s="174" t="s">
        <v>22</v>
      </c>
      <c r="I1" s="174" t="s">
        <v>22</v>
      </c>
      <c r="J1" s="143" t="s">
        <v>23</v>
      </c>
      <c r="K1" s="47" t="s">
        <v>24</v>
      </c>
      <c r="L1" s="48" t="s">
        <v>25</v>
      </c>
      <c r="M1" s="49"/>
    </row>
    <row r="2" spans="1:14" ht="18.75" hidden="1" customHeight="1" thickBot="1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50"/>
      <c r="L2" s="33"/>
      <c r="M2" s="33"/>
    </row>
    <row r="3" spans="1:14" ht="18.75" hidden="1" customHeight="1" thickBot="1" x14ac:dyDescent="0.4">
      <c r="A3" s="51"/>
      <c r="B3" s="52">
        <v>2013</v>
      </c>
      <c r="C3" s="53"/>
      <c r="D3" s="53"/>
      <c r="E3" s="53"/>
      <c r="F3" s="53"/>
      <c r="G3" s="53"/>
      <c r="H3" s="53"/>
      <c r="I3" s="53"/>
      <c r="J3" s="53"/>
      <c r="K3" s="54"/>
      <c r="L3" s="55"/>
      <c r="M3" s="33"/>
    </row>
    <row r="4" spans="1:14" ht="18.75" hidden="1" customHeight="1" thickBot="1" x14ac:dyDescent="0.4">
      <c r="A4" s="49" t="s">
        <v>62</v>
      </c>
      <c r="B4" s="200">
        <v>41373</v>
      </c>
      <c r="C4" s="201"/>
      <c r="D4" s="145">
        <v>56</v>
      </c>
      <c r="E4" s="145"/>
      <c r="F4" s="145">
        <v>37</v>
      </c>
      <c r="G4" s="145"/>
      <c r="H4" s="145">
        <v>5</v>
      </c>
      <c r="I4" s="145"/>
      <c r="J4" s="56">
        <v>5</v>
      </c>
      <c r="K4" s="56">
        <v>78</v>
      </c>
      <c r="L4" s="57">
        <f>SUM(D4:K4)</f>
        <v>181</v>
      </c>
      <c r="M4" s="58"/>
      <c r="N4" s="58"/>
    </row>
    <row r="5" spans="1:14" ht="18.75" hidden="1" customHeight="1" thickBot="1" x14ac:dyDescent="0.4">
      <c r="A5" s="14" t="s">
        <v>62</v>
      </c>
      <c r="B5" s="202">
        <v>41380</v>
      </c>
      <c r="C5" s="198"/>
      <c r="D5" s="140">
        <v>96</v>
      </c>
      <c r="E5" s="140"/>
      <c r="F5" s="140">
        <v>33</v>
      </c>
      <c r="G5" s="140"/>
      <c r="H5" s="140">
        <v>16</v>
      </c>
      <c r="I5" s="140"/>
      <c r="J5" s="14">
        <v>13</v>
      </c>
      <c r="K5" s="14">
        <v>68</v>
      </c>
      <c r="L5" s="59">
        <v>228</v>
      </c>
      <c r="M5" s="49"/>
      <c r="N5" s="49"/>
    </row>
    <row r="6" spans="1:14" ht="18.75" hidden="1" customHeight="1" thickBot="1" x14ac:dyDescent="0.4">
      <c r="A6" s="60" t="s">
        <v>62</v>
      </c>
      <c r="B6" s="203">
        <v>41394</v>
      </c>
      <c r="C6" s="204"/>
      <c r="D6" s="148">
        <v>103</v>
      </c>
      <c r="E6" s="148"/>
      <c r="F6" s="148">
        <v>42</v>
      </c>
      <c r="G6" s="148"/>
      <c r="H6" s="148">
        <v>20</v>
      </c>
      <c r="I6" s="148"/>
      <c r="J6" s="61">
        <v>12</v>
      </c>
      <c r="K6" s="62">
        <v>114</v>
      </c>
      <c r="L6" s="63">
        <f>SUM(D6:K6)</f>
        <v>291</v>
      </c>
      <c r="M6" s="49"/>
      <c r="N6" s="49"/>
    </row>
    <row r="7" spans="1:14" ht="18.75" hidden="1" customHeight="1" thickBot="1" x14ac:dyDescent="0.4">
      <c r="A7" s="33"/>
      <c r="B7" s="33"/>
      <c r="C7" s="33"/>
      <c r="D7" s="33"/>
      <c r="E7" s="33"/>
      <c r="F7" s="33"/>
      <c r="G7" s="33"/>
      <c r="H7" s="33"/>
      <c r="I7" s="33"/>
      <c r="J7" s="33"/>
      <c r="K7" s="13"/>
      <c r="L7" s="33"/>
      <c r="M7" s="49"/>
      <c r="N7" s="49"/>
    </row>
    <row r="8" spans="1:14" ht="18" x14ac:dyDescent="0.35">
      <c r="A8" s="69"/>
      <c r="B8" s="65">
        <v>2011</v>
      </c>
      <c r="C8" s="66"/>
      <c r="D8" s="66"/>
      <c r="E8" s="66"/>
      <c r="F8" s="66"/>
      <c r="G8" s="66"/>
      <c r="H8" s="66"/>
      <c r="I8" s="66"/>
      <c r="J8" s="66"/>
      <c r="K8" s="58"/>
      <c r="L8" s="67"/>
      <c r="M8" s="49"/>
    </row>
    <row r="9" spans="1:14" ht="18" x14ac:dyDescent="0.35">
      <c r="A9" s="14" t="s">
        <v>62</v>
      </c>
      <c r="B9" s="197">
        <v>40647</v>
      </c>
      <c r="C9" s="198"/>
      <c r="D9" s="140">
        <v>43</v>
      </c>
      <c r="E9" s="140"/>
      <c r="F9" s="140">
        <v>31</v>
      </c>
      <c r="G9" s="140"/>
      <c r="H9" s="140">
        <v>13</v>
      </c>
      <c r="I9" s="140"/>
      <c r="J9" s="14">
        <v>7</v>
      </c>
      <c r="K9" s="14">
        <f>L9-SUM(D9:J9)</f>
        <v>192</v>
      </c>
      <c r="L9" s="14">
        <v>286</v>
      </c>
      <c r="M9" s="49"/>
    </row>
    <row r="10" spans="1:14" ht="18" x14ac:dyDescent="0.35">
      <c r="A10" s="14" t="s">
        <v>62</v>
      </c>
      <c r="B10" s="197">
        <v>40654</v>
      </c>
      <c r="C10" s="198"/>
      <c r="D10" s="140">
        <v>68</v>
      </c>
      <c r="E10" s="140"/>
      <c r="F10" s="140">
        <v>31</v>
      </c>
      <c r="G10" s="140"/>
      <c r="H10" s="140">
        <v>2</v>
      </c>
      <c r="I10" s="140"/>
      <c r="J10" s="14">
        <v>2</v>
      </c>
      <c r="K10" s="14">
        <f>L10-SUM(D10:J10)</f>
        <v>125</v>
      </c>
      <c r="L10" s="14">
        <v>228</v>
      </c>
      <c r="M10" s="49"/>
    </row>
    <row r="11" spans="1:14" ht="18" x14ac:dyDescent="0.35">
      <c r="A11" s="14" t="s">
        <v>62</v>
      </c>
      <c r="B11" s="197">
        <v>40661</v>
      </c>
      <c r="C11" s="198"/>
      <c r="D11" s="140">
        <v>142</v>
      </c>
      <c r="E11" s="140"/>
      <c r="F11" s="140">
        <v>90</v>
      </c>
      <c r="G11" s="140"/>
      <c r="H11" s="140">
        <v>9</v>
      </c>
      <c r="I11" s="140"/>
      <c r="J11" s="14">
        <v>13</v>
      </c>
      <c r="K11" s="14">
        <f>L11-SUM(D11:J11)</f>
        <v>125</v>
      </c>
      <c r="L11" s="14">
        <v>379</v>
      </c>
      <c r="M11" s="49"/>
    </row>
    <row r="12" spans="1:14" ht="18" x14ac:dyDescent="0.35">
      <c r="A12" s="14" t="s">
        <v>171</v>
      </c>
      <c r="B12" s="197"/>
      <c r="C12" s="198"/>
      <c r="D12" s="168">
        <f>D11/L11</f>
        <v>0.37467018469656993</v>
      </c>
      <c r="E12" s="168"/>
      <c r="F12" s="168">
        <f>F11/L11</f>
        <v>0.23746701846965698</v>
      </c>
      <c r="G12" s="168"/>
      <c r="H12" s="168">
        <f>H11/L11</f>
        <v>2.3746701846965697E-2</v>
      </c>
      <c r="I12" s="168"/>
      <c r="J12" s="168">
        <f>J11/L11</f>
        <v>3.430079155672823E-2</v>
      </c>
      <c r="K12" s="168">
        <f>K11/L11</f>
        <v>0.32981530343007914</v>
      </c>
      <c r="L12" s="14"/>
    </row>
  </sheetData>
  <mergeCells count="8">
    <mergeCell ref="B12:C12"/>
    <mergeCell ref="B1:C1"/>
    <mergeCell ref="B4:C4"/>
    <mergeCell ref="B5:C5"/>
    <mergeCell ref="B6:C6"/>
    <mergeCell ref="B11:C11"/>
    <mergeCell ref="B9:C9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"/>
  <sheetViews>
    <sheetView workbookViewId="0">
      <selection activeCell="M9" sqref="M9:O11"/>
    </sheetView>
  </sheetViews>
  <sheetFormatPr defaultRowHeight="15" x14ac:dyDescent="0.3"/>
  <cols>
    <col min="1" max="1" width="22" bestFit="1" customWidth="1"/>
    <col min="2" max="2" width="19.42578125" customWidth="1"/>
  </cols>
  <sheetData>
    <row r="1" spans="1:14" ht="18.75" thickBot="1" x14ac:dyDescent="0.4">
      <c r="A1" s="41" t="s">
        <v>18</v>
      </c>
      <c r="B1" s="174" t="s">
        <v>19</v>
      </c>
      <c r="C1" s="174"/>
      <c r="D1" s="174" t="s">
        <v>20</v>
      </c>
      <c r="E1" s="174"/>
      <c r="F1" s="174" t="s">
        <v>21</v>
      </c>
      <c r="G1" s="174"/>
      <c r="H1" s="174" t="s">
        <v>22</v>
      </c>
      <c r="I1" s="174"/>
      <c r="J1" s="143" t="s">
        <v>23</v>
      </c>
      <c r="K1" s="47" t="s">
        <v>24</v>
      </c>
      <c r="L1" s="48" t="s">
        <v>25</v>
      </c>
      <c r="M1" s="49"/>
    </row>
    <row r="2" spans="1:14" ht="18.75" hidden="1" customHeight="1" thickBot="1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50"/>
      <c r="L2" s="33"/>
      <c r="M2" s="33"/>
    </row>
    <row r="3" spans="1:14" ht="18.75" hidden="1" customHeight="1" thickBot="1" x14ac:dyDescent="0.4">
      <c r="A3" s="51"/>
      <c r="B3" s="52">
        <v>2013</v>
      </c>
      <c r="C3" s="53"/>
      <c r="D3" s="53"/>
      <c r="E3" s="53"/>
      <c r="F3" s="53"/>
      <c r="G3" s="53"/>
      <c r="H3" s="53"/>
      <c r="I3" s="53"/>
      <c r="J3" s="53"/>
      <c r="K3" s="54"/>
      <c r="L3" s="55"/>
      <c r="M3" s="33"/>
    </row>
    <row r="4" spans="1:14" ht="18.75" hidden="1" customHeight="1" thickBot="1" x14ac:dyDescent="0.4">
      <c r="A4" s="49" t="s">
        <v>62</v>
      </c>
      <c r="B4" s="144">
        <v>41373</v>
      </c>
      <c r="C4" s="145"/>
      <c r="D4" s="145">
        <v>56</v>
      </c>
      <c r="E4" s="145"/>
      <c r="F4" s="145">
        <v>37</v>
      </c>
      <c r="G4" s="145"/>
      <c r="H4" s="145">
        <v>5</v>
      </c>
      <c r="I4" s="145"/>
      <c r="J4" s="56">
        <v>5</v>
      </c>
      <c r="K4" s="56">
        <v>78</v>
      </c>
      <c r="L4" s="57">
        <f>SUM(D4:K4)</f>
        <v>181</v>
      </c>
      <c r="M4" s="58"/>
      <c r="N4" s="58"/>
    </row>
    <row r="5" spans="1:14" ht="18.75" hidden="1" customHeight="1" thickBot="1" x14ac:dyDescent="0.4">
      <c r="A5" s="14" t="s">
        <v>62</v>
      </c>
      <c r="B5" s="146">
        <v>41380</v>
      </c>
      <c r="C5" s="140"/>
      <c r="D5" s="140">
        <v>96</v>
      </c>
      <c r="E5" s="140"/>
      <c r="F5" s="140">
        <v>33</v>
      </c>
      <c r="G5" s="140"/>
      <c r="H5" s="140">
        <v>16</v>
      </c>
      <c r="I5" s="140"/>
      <c r="J5" s="14">
        <v>13</v>
      </c>
      <c r="K5" s="14">
        <v>68</v>
      </c>
      <c r="L5" s="59">
        <v>228</v>
      </c>
      <c r="M5" s="49"/>
      <c r="N5" s="49"/>
    </row>
    <row r="6" spans="1:14" ht="18.75" hidden="1" customHeight="1" thickBot="1" x14ac:dyDescent="0.4">
      <c r="A6" s="60" t="s">
        <v>62</v>
      </c>
      <c r="B6" s="147">
        <v>41394</v>
      </c>
      <c r="C6" s="148"/>
      <c r="D6" s="148">
        <v>103</v>
      </c>
      <c r="E6" s="148"/>
      <c r="F6" s="148">
        <v>42</v>
      </c>
      <c r="G6" s="148"/>
      <c r="H6" s="148">
        <v>20</v>
      </c>
      <c r="I6" s="148"/>
      <c r="J6" s="61">
        <v>12</v>
      </c>
      <c r="K6" s="62">
        <v>114</v>
      </c>
      <c r="L6" s="63">
        <f>SUM(D6:K6)</f>
        <v>291</v>
      </c>
      <c r="M6" s="49"/>
      <c r="N6" s="49"/>
    </row>
    <row r="7" spans="1:14" ht="18.75" hidden="1" customHeight="1" thickBot="1" x14ac:dyDescent="0.4">
      <c r="A7" s="33"/>
      <c r="B7" s="33"/>
      <c r="C7" s="33"/>
      <c r="D7" s="33"/>
      <c r="E7" s="33"/>
      <c r="F7" s="33"/>
      <c r="G7" s="33"/>
      <c r="H7" s="33"/>
      <c r="I7" s="33"/>
      <c r="J7" s="33"/>
      <c r="K7" s="13"/>
      <c r="L7" s="33"/>
      <c r="M7" s="49"/>
      <c r="N7" s="49"/>
    </row>
    <row r="8" spans="1:14" ht="18" x14ac:dyDescent="0.35">
      <c r="A8" s="69"/>
      <c r="B8" s="65">
        <v>2012</v>
      </c>
      <c r="C8" s="66"/>
      <c r="D8" s="66"/>
      <c r="E8" s="66"/>
      <c r="F8" s="66"/>
      <c r="G8" s="66"/>
      <c r="H8" s="66"/>
      <c r="I8" s="66"/>
      <c r="J8" s="66"/>
      <c r="K8" s="58"/>
      <c r="L8" s="67"/>
      <c r="M8" s="68"/>
    </row>
    <row r="9" spans="1:14" ht="18" x14ac:dyDescent="0.35">
      <c r="A9" s="14" t="s">
        <v>62</v>
      </c>
      <c r="B9" s="149">
        <v>41022</v>
      </c>
      <c r="C9" s="140"/>
      <c r="D9" s="140">
        <v>121</v>
      </c>
      <c r="E9" s="140"/>
      <c r="F9" s="140">
        <v>104</v>
      </c>
      <c r="G9" s="140"/>
      <c r="H9" s="140">
        <v>12</v>
      </c>
      <c r="I9" s="140"/>
      <c r="J9" s="14">
        <v>17</v>
      </c>
      <c r="K9" s="14">
        <v>117</v>
      </c>
      <c r="L9" s="14">
        <f>SUM(D9:K9)</f>
        <v>371</v>
      </c>
      <c r="M9" s="49"/>
    </row>
    <row r="10" spans="1:14" ht="18" x14ac:dyDescent="0.35">
      <c r="A10" s="14" t="s">
        <v>62</v>
      </c>
      <c r="B10" s="149">
        <v>41029</v>
      </c>
      <c r="C10" s="140"/>
      <c r="D10" s="140">
        <v>113</v>
      </c>
      <c r="E10" s="140"/>
      <c r="F10" s="140">
        <v>82</v>
      </c>
      <c r="G10" s="140"/>
      <c r="H10" s="140">
        <v>12</v>
      </c>
      <c r="I10" s="140"/>
      <c r="J10" s="14">
        <v>27</v>
      </c>
      <c r="K10" s="14">
        <v>107</v>
      </c>
      <c r="L10" s="14">
        <f>SUM(D10:K10)</f>
        <v>341</v>
      </c>
      <c r="M10" s="49"/>
    </row>
    <row r="11" spans="1:14" ht="18" x14ac:dyDescent="0.35">
      <c r="A11" s="14" t="s">
        <v>171</v>
      </c>
      <c r="B11" s="149"/>
      <c r="C11" s="140"/>
      <c r="D11" s="168">
        <f>D9/L9</f>
        <v>0.32614555256064692</v>
      </c>
      <c r="E11" s="168"/>
      <c r="F11" s="168">
        <f>F9/L9</f>
        <v>0.28032345013477089</v>
      </c>
      <c r="G11" s="168"/>
      <c r="H11" s="168">
        <f>H9/L9</f>
        <v>3.2345013477088951E-2</v>
      </c>
      <c r="I11" s="168"/>
      <c r="J11" s="169">
        <f>J10/L9</f>
        <v>7.277628032345014E-2</v>
      </c>
      <c r="K11" s="169">
        <f>K9/L9</f>
        <v>0.31536388140161725</v>
      </c>
      <c r="L11" s="14"/>
      <c r="M11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"/>
  <sheetViews>
    <sheetView workbookViewId="0">
      <selection activeCell="H12" sqref="H12"/>
    </sheetView>
  </sheetViews>
  <sheetFormatPr defaultRowHeight="15" x14ac:dyDescent="0.3"/>
  <cols>
    <col min="2" max="2" width="11.85546875" bestFit="1" customWidth="1"/>
  </cols>
  <sheetData>
    <row r="1" spans="1:14" ht="18.75" thickBot="1" x14ac:dyDescent="0.4">
      <c r="A1" s="41" t="s">
        <v>18</v>
      </c>
      <c r="B1" s="174" t="s">
        <v>19</v>
      </c>
      <c r="C1" s="174"/>
      <c r="D1" s="174" t="s">
        <v>20</v>
      </c>
      <c r="E1" s="174"/>
      <c r="F1" s="174" t="s">
        <v>21</v>
      </c>
      <c r="G1" s="174"/>
      <c r="H1" s="174" t="s">
        <v>22</v>
      </c>
      <c r="I1" s="174"/>
      <c r="J1" s="143" t="s">
        <v>23</v>
      </c>
      <c r="K1" s="47" t="s">
        <v>24</v>
      </c>
      <c r="L1" s="48" t="s">
        <v>25</v>
      </c>
      <c r="M1" s="49"/>
    </row>
    <row r="2" spans="1:14" ht="18.75" thickBot="1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50"/>
      <c r="L2" s="33"/>
      <c r="M2" s="33"/>
    </row>
    <row r="3" spans="1:14" ht="18.75" thickBot="1" x14ac:dyDescent="0.4">
      <c r="A3" s="51"/>
      <c r="B3" s="65">
        <v>2013</v>
      </c>
      <c r="C3" s="66"/>
      <c r="D3" s="66"/>
      <c r="E3" s="66"/>
      <c r="F3" s="66"/>
      <c r="G3" s="66"/>
      <c r="H3" s="66"/>
      <c r="I3" s="66"/>
      <c r="J3" s="66"/>
      <c r="K3" s="58"/>
      <c r="L3" s="67"/>
      <c r="M3" s="33"/>
    </row>
    <row r="4" spans="1:14" ht="18" x14ac:dyDescent="0.35">
      <c r="A4" s="49" t="s">
        <v>62</v>
      </c>
      <c r="B4" s="149">
        <v>41373</v>
      </c>
      <c r="C4" s="140"/>
      <c r="D4" s="140">
        <v>56</v>
      </c>
      <c r="E4" s="140"/>
      <c r="F4" s="140">
        <v>37</v>
      </c>
      <c r="G4" s="140"/>
      <c r="H4" s="140">
        <v>5</v>
      </c>
      <c r="I4" s="140"/>
      <c r="J4" s="14">
        <v>5</v>
      </c>
      <c r="K4" s="14">
        <v>78</v>
      </c>
      <c r="L4" s="14">
        <f>SUM(D4:K4)</f>
        <v>181</v>
      </c>
      <c r="M4" s="58"/>
      <c r="N4" s="58"/>
    </row>
    <row r="5" spans="1:14" ht="18" x14ac:dyDescent="0.35">
      <c r="A5" s="39" t="s">
        <v>62</v>
      </c>
      <c r="B5" s="149">
        <v>41380</v>
      </c>
      <c r="C5" s="140"/>
      <c r="D5" s="140">
        <v>96</v>
      </c>
      <c r="E5" s="140"/>
      <c r="F5" s="140">
        <v>33</v>
      </c>
      <c r="G5" s="140"/>
      <c r="H5" s="140">
        <v>16</v>
      </c>
      <c r="I5" s="140"/>
      <c r="J5" s="14">
        <v>13</v>
      </c>
      <c r="K5" s="14">
        <v>68</v>
      </c>
      <c r="L5" s="14">
        <v>228</v>
      </c>
      <c r="M5" s="49"/>
      <c r="N5" s="49"/>
    </row>
    <row r="6" spans="1:14" ht="18" x14ac:dyDescent="0.35">
      <c r="A6" s="64" t="s">
        <v>62</v>
      </c>
      <c r="B6" s="149">
        <v>41394</v>
      </c>
      <c r="C6" s="140"/>
      <c r="D6" s="140">
        <v>103</v>
      </c>
      <c r="E6" s="140"/>
      <c r="F6" s="140">
        <v>42</v>
      </c>
      <c r="G6" s="140"/>
      <c r="H6" s="140">
        <v>20</v>
      </c>
      <c r="I6" s="140"/>
      <c r="J6" s="14">
        <v>12</v>
      </c>
      <c r="K6" s="14">
        <v>114</v>
      </c>
      <c r="L6" s="14">
        <f>SUM(D6:K6)</f>
        <v>291</v>
      </c>
      <c r="M6" s="49"/>
      <c r="N6" s="49"/>
    </row>
    <row r="7" spans="1:14" ht="18" x14ac:dyDescent="0.35">
      <c r="A7" s="64" t="s">
        <v>171</v>
      </c>
      <c r="B7" s="149"/>
      <c r="C7" s="140"/>
      <c r="D7" s="168">
        <f>D6/L6</f>
        <v>0.35395189003436428</v>
      </c>
      <c r="E7" s="168"/>
      <c r="F7" s="168">
        <f>F6/L6</f>
        <v>0.14432989690721648</v>
      </c>
      <c r="G7" s="168"/>
      <c r="H7" s="168">
        <f>H6/L6</f>
        <v>6.8728522336769765E-2</v>
      </c>
      <c r="I7" s="168"/>
      <c r="J7" s="168">
        <f>J6/L6</f>
        <v>4.1237113402061855E-2</v>
      </c>
      <c r="K7" s="168">
        <f>J6/L6</f>
        <v>4.1237113402061855E-2</v>
      </c>
      <c r="L7" s="1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2"/>
  <sheetViews>
    <sheetView topLeftCell="A52" workbookViewId="0">
      <selection activeCell="F47" sqref="F47"/>
    </sheetView>
  </sheetViews>
  <sheetFormatPr defaultColWidth="11.5703125" defaultRowHeight="15" x14ac:dyDescent="0.3"/>
  <cols>
    <col min="1" max="1" width="40" customWidth="1"/>
    <col min="2" max="2" width="11.85546875" bestFit="1" customWidth="1"/>
    <col min="9" max="9" width="7.28515625" customWidth="1"/>
    <col min="13" max="13" width="23.85546875" customWidth="1"/>
  </cols>
  <sheetData>
    <row r="1" spans="1:13" ht="27.75" x14ac:dyDescent="0.3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20"/>
      <c r="K1" s="208" t="s">
        <v>63</v>
      </c>
      <c r="L1" s="209"/>
      <c r="M1" s="210"/>
    </row>
    <row r="2" spans="1:13" x14ac:dyDescent="0.3">
      <c r="K2" s="211"/>
      <c r="L2" s="212"/>
      <c r="M2" s="213"/>
    </row>
    <row r="3" spans="1:13" ht="18.75" thickBot="1" x14ac:dyDescent="0.4">
      <c r="A3" s="30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211"/>
      <c r="L3" s="212"/>
      <c r="M3" s="213"/>
    </row>
    <row r="4" spans="1:13" ht="18.75" thickBot="1" x14ac:dyDescent="0.4">
      <c r="A4" s="31" t="s">
        <v>4</v>
      </c>
      <c r="B4" s="5" t="s">
        <v>64</v>
      </c>
      <c r="C4" s="5"/>
      <c r="D4" s="5"/>
      <c r="E4" s="5"/>
      <c r="F4" s="5"/>
      <c r="G4" s="4"/>
      <c r="H4" s="4"/>
      <c r="I4" s="4"/>
      <c r="J4" s="2"/>
      <c r="K4" s="211"/>
      <c r="L4" s="212"/>
      <c r="M4" s="213"/>
    </row>
    <row r="5" spans="1:13" ht="18.75" thickBot="1" x14ac:dyDescent="0.4">
      <c r="A5" s="31" t="s">
        <v>6</v>
      </c>
      <c r="B5" s="5" t="s">
        <v>59</v>
      </c>
      <c r="C5" s="5"/>
      <c r="D5" s="5"/>
      <c r="E5" s="5"/>
      <c r="F5" s="5"/>
      <c r="G5" s="4"/>
      <c r="H5" s="4"/>
      <c r="I5" s="4"/>
      <c r="J5" s="2"/>
      <c r="K5" s="211"/>
      <c r="L5" s="212"/>
      <c r="M5" s="213"/>
    </row>
    <row r="6" spans="1:13" ht="18.75" thickBot="1" x14ac:dyDescent="0.4">
      <c r="A6" s="31" t="s">
        <v>60</v>
      </c>
      <c r="B6" s="24">
        <v>42824</v>
      </c>
      <c r="C6" s="5"/>
      <c r="D6" s="5"/>
      <c r="E6" s="5"/>
      <c r="F6" s="5"/>
      <c r="G6" s="4"/>
      <c r="H6" s="4"/>
      <c r="I6" s="4"/>
      <c r="J6" s="2"/>
      <c r="K6" s="211"/>
      <c r="L6" s="212"/>
      <c r="M6" s="213"/>
    </row>
    <row r="7" spans="1:13" ht="15.75" thickBot="1" x14ac:dyDescent="0.35">
      <c r="K7" s="211"/>
      <c r="L7" s="212"/>
      <c r="M7" s="213"/>
    </row>
    <row r="8" spans="1:13" ht="18.75" thickBot="1" x14ac:dyDescent="0.4">
      <c r="A8" s="32" t="s">
        <v>9</v>
      </c>
      <c r="B8" s="32" t="s">
        <v>10</v>
      </c>
      <c r="C8" s="6"/>
      <c r="D8" s="32" t="s">
        <v>12</v>
      </c>
      <c r="E8" s="9" t="s">
        <v>61</v>
      </c>
      <c r="F8" s="32" t="s">
        <v>13</v>
      </c>
      <c r="G8" s="80"/>
      <c r="H8" s="13"/>
      <c r="I8" s="1"/>
      <c r="K8" s="211"/>
      <c r="L8" s="212"/>
      <c r="M8" s="213"/>
    </row>
    <row r="9" spans="1:13" ht="18.75" thickBot="1" x14ac:dyDescent="0.4">
      <c r="A9" s="33"/>
      <c r="B9" s="32" t="s">
        <v>14</v>
      </c>
      <c r="C9" s="6" t="s">
        <v>61</v>
      </c>
      <c r="D9" s="32" t="s">
        <v>15</v>
      </c>
      <c r="E9" s="9"/>
      <c r="F9" s="32" t="s">
        <v>16</v>
      </c>
      <c r="G9" s="16">
        <v>1</v>
      </c>
      <c r="H9" s="5"/>
      <c r="I9" s="5"/>
      <c r="J9" s="33"/>
      <c r="K9" s="214"/>
      <c r="L9" s="215"/>
      <c r="M9" s="216"/>
    </row>
    <row r="10" spans="1:13" ht="18.75" thickBot="1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thickBot="1" x14ac:dyDescent="0.35">
      <c r="A11" s="34" t="s">
        <v>18</v>
      </c>
      <c r="B11" s="206" t="s">
        <v>19</v>
      </c>
      <c r="C11" s="206"/>
      <c r="D11" s="206" t="s">
        <v>20</v>
      </c>
      <c r="E11" s="206"/>
      <c r="F11" s="206" t="s">
        <v>21</v>
      </c>
      <c r="G11" s="206"/>
      <c r="H11" s="206" t="s">
        <v>22</v>
      </c>
      <c r="I11" s="206" t="s">
        <v>22</v>
      </c>
      <c r="J11" s="77" t="s">
        <v>23</v>
      </c>
      <c r="K11" s="35" t="s">
        <v>24</v>
      </c>
      <c r="L11" s="36" t="s">
        <v>25</v>
      </c>
      <c r="M11" s="15" t="s">
        <v>65</v>
      </c>
    </row>
    <row r="12" spans="1:13" ht="18.75" thickBot="1" x14ac:dyDescent="0.4">
      <c r="A12" s="7" t="s">
        <v>66</v>
      </c>
      <c r="B12" s="221" t="s">
        <v>67</v>
      </c>
      <c r="C12" s="221"/>
      <c r="D12" s="217">
        <v>19</v>
      </c>
      <c r="E12" s="217"/>
      <c r="F12" s="217">
        <v>2</v>
      </c>
      <c r="G12" s="217"/>
      <c r="H12" s="217">
        <v>1</v>
      </c>
      <c r="I12" s="217"/>
      <c r="J12" s="83">
        <v>1</v>
      </c>
      <c r="K12" s="84">
        <v>2</v>
      </c>
      <c r="L12" s="12">
        <f>SUM(D12:K12)</f>
        <v>25</v>
      </c>
      <c r="M12" s="8" t="s">
        <v>68</v>
      </c>
    </row>
    <row r="13" spans="1:13" ht="18.75" thickBot="1" x14ac:dyDescent="0.4">
      <c r="A13" s="10" t="s">
        <v>69</v>
      </c>
      <c r="B13" s="198"/>
      <c r="C13" s="198"/>
      <c r="D13" s="205">
        <v>8</v>
      </c>
      <c r="E13" s="205"/>
      <c r="F13" s="205">
        <v>5</v>
      </c>
      <c r="G13" s="205"/>
      <c r="H13" s="205">
        <v>4</v>
      </c>
      <c r="I13" s="205"/>
      <c r="J13" s="79"/>
      <c r="K13" s="17">
        <v>3</v>
      </c>
      <c r="L13" s="12">
        <f t="shared" ref="L13:L21" si="0">SUM(D13:K13)</f>
        <v>20</v>
      </c>
      <c r="M13" s="11" t="s">
        <v>70</v>
      </c>
    </row>
    <row r="14" spans="1:13" ht="18.75" thickBot="1" x14ac:dyDescent="0.4">
      <c r="A14" s="10" t="s">
        <v>71</v>
      </c>
      <c r="B14" s="198"/>
      <c r="C14" s="198"/>
      <c r="D14" s="205">
        <v>19</v>
      </c>
      <c r="E14" s="205"/>
      <c r="F14" s="205">
        <v>11</v>
      </c>
      <c r="G14" s="205"/>
      <c r="H14" s="205">
        <v>1</v>
      </c>
      <c r="I14" s="205"/>
      <c r="J14" s="79">
        <v>1</v>
      </c>
      <c r="K14" s="17">
        <v>1</v>
      </c>
      <c r="L14" s="12">
        <f t="shared" si="0"/>
        <v>33</v>
      </c>
      <c r="M14" s="11" t="s">
        <v>72</v>
      </c>
    </row>
    <row r="15" spans="1:13" ht="18.75" thickBot="1" x14ac:dyDescent="0.4">
      <c r="A15" s="10" t="s">
        <v>73</v>
      </c>
      <c r="B15" s="198"/>
      <c r="C15" s="198"/>
      <c r="D15" s="205">
        <v>2</v>
      </c>
      <c r="E15" s="205"/>
      <c r="F15" s="205">
        <v>1</v>
      </c>
      <c r="G15" s="205"/>
      <c r="H15" s="205"/>
      <c r="I15" s="205"/>
      <c r="J15" s="79"/>
      <c r="K15" s="17">
        <v>4</v>
      </c>
      <c r="L15" s="12">
        <f t="shared" si="0"/>
        <v>7</v>
      </c>
      <c r="M15" s="11" t="s">
        <v>74</v>
      </c>
    </row>
    <row r="16" spans="1:13" ht="18.75" thickBot="1" x14ac:dyDescent="0.4">
      <c r="A16" s="10" t="s">
        <v>75</v>
      </c>
      <c r="B16" s="198"/>
      <c r="C16" s="198"/>
      <c r="D16" s="205">
        <v>17</v>
      </c>
      <c r="E16" s="205"/>
      <c r="F16" s="205">
        <v>8</v>
      </c>
      <c r="G16" s="205"/>
      <c r="H16" s="205">
        <v>4</v>
      </c>
      <c r="I16" s="205"/>
      <c r="J16" s="79">
        <v>3</v>
      </c>
      <c r="K16" s="17">
        <v>4</v>
      </c>
      <c r="L16" s="12">
        <f t="shared" si="0"/>
        <v>36</v>
      </c>
      <c r="M16" s="11" t="s">
        <v>76</v>
      </c>
    </row>
    <row r="17" spans="1:13" ht="18.75" thickBot="1" x14ac:dyDescent="0.4">
      <c r="A17" s="10" t="s">
        <v>77</v>
      </c>
      <c r="B17" s="198"/>
      <c r="C17" s="198"/>
      <c r="D17" s="205">
        <v>46</v>
      </c>
      <c r="E17" s="205"/>
      <c r="F17" s="205">
        <v>20</v>
      </c>
      <c r="G17" s="205"/>
      <c r="H17" s="205">
        <v>1</v>
      </c>
      <c r="I17" s="205"/>
      <c r="J17" s="79">
        <v>1</v>
      </c>
      <c r="K17" s="17"/>
      <c r="L17" s="12">
        <f t="shared" si="0"/>
        <v>68</v>
      </c>
      <c r="M17" s="11" t="s">
        <v>78</v>
      </c>
    </row>
    <row r="18" spans="1:13" ht="18.75" thickBot="1" x14ac:dyDescent="0.4">
      <c r="A18" s="10" t="s">
        <v>79</v>
      </c>
      <c r="B18" s="198"/>
      <c r="C18" s="198"/>
      <c r="D18" s="205">
        <v>8</v>
      </c>
      <c r="E18" s="205"/>
      <c r="F18" s="205">
        <v>4</v>
      </c>
      <c r="G18" s="205"/>
      <c r="H18" s="205"/>
      <c r="I18" s="205"/>
      <c r="J18" s="79"/>
      <c r="K18" s="17"/>
      <c r="L18" s="12">
        <f t="shared" si="0"/>
        <v>12</v>
      </c>
      <c r="M18" s="11" t="s">
        <v>80</v>
      </c>
    </row>
    <row r="19" spans="1:13" ht="18.75" thickBot="1" x14ac:dyDescent="0.4">
      <c r="A19" s="10" t="s">
        <v>81</v>
      </c>
      <c r="B19" s="198"/>
      <c r="C19" s="198"/>
      <c r="D19" s="205">
        <v>16</v>
      </c>
      <c r="E19" s="205"/>
      <c r="F19" s="205">
        <v>9</v>
      </c>
      <c r="G19" s="205"/>
      <c r="H19" s="205">
        <v>3</v>
      </c>
      <c r="I19" s="205"/>
      <c r="J19" s="79">
        <v>26</v>
      </c>
      <c r="K19" s="17"/>
      <c r="L19" s="12">
        <f>SUM(D19:K19)</f>
        <v>54</v>
      </c>
      <c r="M19" s="11" t="s">
        <v>82</v>
      </c>
    </row>
    <row r="20" spans="1:13" ht="18.75" thickBot="1" x14ac:dyDescent="0.4">
      <c r="A20" s="10" t="s">
        <v>83</v>
      </c>
      <c r="B20" s="198"/>
      <c r="C20" s="198"/>
      <c r="D20" s="205">
        <v>0</v>
      </c>
      <c r="E20" s="205"/>
      <c r="F20" s="205">
        <v>0</v>
      </c>
      <c r="G20" s="205"/>
      <c r="H20" s="205">
        <v>0</v>
      </c>
      <c r="I20" s="205"/>
      <c r="J20" s="79">
        <v>0</v>
      </c>
      <c r="K20" s="17">
        <v>0</v>
      </c>
      <c r="L20" s="12">
        <v>0</v>
      </c>
      <c r="M20" s="11" t="s">
        <v>84</v>
      </c>
    </row>
    <row r="21" spans="1:13" ht="18.75" thickBot="1" x14ac:dyDescent="0.4">
      <c r="A21" s="10" t="s">
        <v>85</v>
      </c>
      <c r="B21" s="198"/>
      <c r="C21" s="198"/>
      <c r="D21" s="205">
        <v>20</v>
      </c>
      <c r="E21" s="205"/>
      <c r="F21" s="205">
        <v>9</v>
      </c>
      <c r="G21" s="205"/>
      <c r="H21" s="205"/>
      <c r="I21" s="205"/>
      <c r="J21" s="79"/>
      <c r="K21" s="17"/>
      <c r="L21" s="12">
        <f t="shared" si="0"/>
        <v>29</v>
      </c>
      <c r="M21" s="11" t="s">
        <v>86</v>
      </c>
    </row>
    <row r="22" spans="1:13" ht="18.75" thickBot="1" x14ac:dyDescent="0.4">
      <c r="A22" s="41" t="s">
        <v>35</v>
      </c>
      <c r="B22" s="207"/>
      <c r="C22" s="207"/>
      <c r="D22" s="206">
        <f>SUM(D12:D21)</f>
        <v>155</v>
      </c>
      <c r="E22" s="206"/>
      <c r="F22" s="206">
        <f>SUM(F12:F21)</f>
        <v>69</v>
      </c>
      <c r="G22" s="206"/>
      <c r="H22" s="206">
        <f>SUM(H12:H21)</f>
        <v>14</v>
      </c>
      <c r="I22" s="206"/>
      <c r="J22" s="77">
        <f>SUM(J12:J21)</f>
        <v>32</v>
      </c>
      <c r="K22" s="35">
        <f>SUM(K12:K21)</f>
        <v>14</v>
      </c>
      <c r="L22" s="12">
        <f>SUM(L12:L21)</f>
        <v>284</v>
      </c>
      <c r="M22" s="44"/>
    </row>
    <row r="25" spans="1:13" ht="27.75" x14ac:dyDescent="0.3">
      <c r="A25" s="218" t="s">
        <v>0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08" t="s">
        <v>87</v>
      </c>
      <c r="L25" s="209"/>
      <c r="M25" s="210"/>
    </row>
    <row r="26" spans="1:13" x14ac:dyDescent="0.3">
      <c r="K26" s="211"/>
      <c r="L26" s="212"/>
      <c r="M26" s="213"/>
    </row>
    <row r="27" spans="1:13" ht="18.75" thickBot="1" x14ac:dyDescent="0.4">
      <c r="A27" s="30" t="s">
        <v>2</v>
      </c>
      <c r="B27" s="13" t="s">
        <v>3</v>
      </c>
      <c r="C27" s="13"/>
      <c r="D27" s="13"/>
      <c r="E27" s="13"/>
      <c r="F27" s="13"/>
      <c r="G27" s="3"/>
      <c r="H27" s="3"/>
      <c r="I27" s="3"/>
      <c r="J27" s="2"/>
      <c r="K27" s="211"/>
      <c r="L27" s="212"/>
      <c r="M27" s="213"/>
    </row>
    <row r="28" spans="1:13" ht="18.75" thickBot="1" x14ac:dyDescent="0.4">
      <c r="A28" s="31" t="s">
        <v>4</v>
      </c>
      <c r="B28" s="5" t="s">
        <v>64</v>
      </c>
      <c r="C28" s="5"/>
      <c r="D28" s="5"/>
      <c r="E28" s="5"/>
      <c r="F28" s="5"/>
      <c r="G28" s="4"/>
      <c r="H28" s="4"/>
      <c r="I28" s="4"/>
      <c r="J28" s="2"/>
      <c r="K28" s="211"/>
      <c r="L28" s="212"/>
      <c r="M28" s="213"/>
    </row>
    <row r="29" spans="1:13" ht="18.75" thickBot="1" x14ac:dyDescent="0.4">
      <c r="A29" s="31" t="s">
        <v>6</v>
      </c>
      <c r="B29" s="5" t="s">
        <v>59</v>
      </c>
      <c r="C29" s="5"/>
      <c r="D29" s="5"/>
      <c r="E29" s="5"/>
      <c r="F29" s="5"/>
      <c r="G29" s="4"/>
      <c r="H29" s="4"/>
      <c r="I29" s="4"/>
      <c r="J29" s="2"/>
      <c r="K29" s="211"/>
      <c r="L29" s="212"/>
      <c r="M29" s="213"/>
    </row>
    <row r="30" spans="1:13" ht="18.75" thickBot="1" x14ac:dyDescent="0.4">
      <c r="A30" s="31" t="s">
        <v>60</v>
      </c>
      <c r="B30" s="24">
        <v>42831</v>
      </c>
      <c r="C30" s="5"/>
      <c r="D30" s="5"/>
      <c r="E30" s="5"/>
      <c r="F30" s="5"/>
      <c r="G30" s="4"/>
      <c r="H30" s="4"/>
      <c r="I30" s="4"/>
      <c r="J30" s="2"/>
      <c r="K30" s="211"/>
      <c r="L30" s="212"/>
      <c r="M30" s="213"/>
    </row>
    <row r="31" spans="1:13" ht="15.75" thickBot="1" x14ac:dyDescent="0.35">
      <c r="K31" s="211"/>
      <c r="L31" s="212"/>
      <c r="M31" s="213"/>
    </row>
    <row r="32" spans="1:13" ht="18.75" thickBot="1" x14ac:dyDescent="0.4">
      <c r="A32" s="32" t="s">
        <v>9</v>
      </c>
      <c r="B32" s="32" t="s">
        <v>10</v>
      </c>
      <c r="C32" s="6"/>
      <c r="D32" s="32" t="s">
        <v>12</v>
      </c>
      <c r="E32" s="9" t="s">
        <v>61</v>
      </c>
      <c r="F32" s="32" t="s">
        <v>13</v>
      </c>
      <c r="G32" s="80"/>
      <c r="H32" s="13"/>
      <c r="I32" s="1"/>
      <c r="K32" s="211"/>
      <c r="L32" s="212"/>
      <c r="M32" s="213"/>
    </row>
    <row r="33" spans="1:13" ht="18.75" thickBot="1" x14ac:dyDescent="0.4">
      <c r="A33" s="33"/>
      <c r="B33" s="32" t="s">
        <v>14</v>
      </c>
      <c r="C33" s="6" t="s">
        <v>61</v>
      </c>
      <c r="D33" s="32" t="s">
        <v>15</v>
      </c>
      <c r="E33" s="9"/>
      <c r="F33" s="32" t="s">
        <v>16</v>
      </c>
      <c r="G33" s="16">
        <v>5</v>
      </c>
      <c r="H33" s="5"/>
      <c r="I33" s="5"/>
      <c r="J33" s="33"/>
      <c r="K33" s="214"/>
      <c r="L33" s="215"/>
      <c r="M33" s="216"/>
    </row>
    <row r="34" spans="1:13" ht="18.75" thickBot="1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8.75" thickBot="1" x14ac:dyDescent="0.35">
      <c r="A35" s="34" t="s">
        <v>18</v>
      </c>
      <c r="B35" s="206" t="s">
        <v>19</v>
      </c>
      <c r="C35" s="206"/>
      <c r="D35" s="206" t="s">
        <v>20</v>
      </c>
      <c r="E35" s="206"/>
      <c r="F35" s="206" t="s">
        <v>21</v>
      </c>
      <c r="G35" s="206"/>
      <c r="H35" s="206" t="s">
        <v>22</v>
      </c>
      <c r="I35" s="206" t="s">
        <v>22</v>
      </c>
      <c r="J35" s="77" t="s">
        <v>23</v>
      </c>
      <c r="K35" s="35" t="s">
        <v>24</v>
      </c>
      <c r="L35" s="36" t="s">
        <v>25</v>
      </c>
      <c r="M35" s="15" t="s">
        <v>65</v>
      </c>
    </row>
    <row r="36" spans="1:13" ht="18.75" thickBot="1" x14ac:dyDescent="0.4">
      <c r="A36" s="7" t="s">
        <v>66</v>
      </c>
      <c r="B36" s="221" t="s">
        <v>88</v>
      </c>
      <c r="C36" s="221"/>
      <c r="D36" s="217">
        <v>5</v>
      </c>
      <c r="E36" s="217"/>
      <c r="F36" s="217">
        <v>2</v>
      </c>
      <c r="G36" s="217"/>
      <c r="H36" s="217"/>
      <c r="I36" s="217"/>
      <c r="J36" s="83">
        <v>2</v>
      </c>
      <c r="K36" s="84"/>
      <c r="L36" s="12">
        <f t="shared" ref="L36:L45" si="1">SUM(D36:K36)</f>
        <v>9</v>
      </c>
      <c r="M36" s="8" t="s">
        <v>68</v>
      </c>
    </row>
    <row r="37" spans="1:13" ht="18.75" thickBot="1" x14ac:dyDescent="0.4">
      <c r="A37" s="10" t="s">
        <v>89</v>
      </c>
      <c r="B37" s="198"/>
      <c r="C37" s="198"/>
      <c r="D37" s="205">
        <v>13</v>
      </c>
      <c r="E37" s="205"/>
      <c r="F37" s="205">
        <v>5</v>
      </c>
      <c r="G37" s="205"/>
      <c r="H37" s="205">
        <v>3</v>
      </c>
      <c r="I37" s="205"/>
      <c r="J37" s="79">
        <v>1</v>
      </c>
      <c r="K37" s="17"/>
      <c r="L37" s="12">
        <f t="shared" si="1"/>
        <v>22</v>
      </c>
      <c r="M37" s="11" t="s">
        <v>70</v>
      </c>
    </row>
    <row r="38" spans="1:13" ht="18.75" thickBot="1" x14ac:dyDescent="0.4">
      <c r="A38" s="10" t="s">
        <v>71</v>
      </c>
      <c r="B38" s="198"/>
      <c r="C38" s="198"/>
      <c r="D38" s="205">
        <v>16</v>
      </c>
      <c r="E38" s="205"/>
      <c r="F38" s="205">
        <v>10</v>
      </c>
      <c r="G38" s="205"/>
      <c r="H38" s="205">
        <v>2</v>
      </c>
      <c r="I38" s="205"/>
      <c r="J38" s="79">
        <v>2</v>
      </c>
      <c r="K38" s="17">
        <v>9</v>
      </c>
      <c r="L38" s="12">
        <f t="shared" si="1"/>
        <v>39</v>
      </c>
      <c r="M38" s="11" t="s">
        <v>72</v>
      </c>
    </row>
    <row r="39" spans="1:13" ht="18.75" thickBot="1" x14ac:dyDescent="0.4">
      <c r="A39" s="10" t="s">
        <v>73</v>
      </c>
      <c r="B39" s="198"/>
      <c r="C39" s="198"/>
      <c r="D39" s="205">
        <v>15</v>
      </c>
      <c r="E39" s="205"/>
      <c r="F39" s="205">
        <v>9</v>
      </c>
      <c r="G39" s="205"/>
      <c r="H39" s="205">
        <v>2</v>
      </c>
      <c r="I39" s="205"/>
      <c r="J39" s="79">
        <v>1</v>
      </c>
      <c r="K39" s="17">
        <v>4</v>
      </c>
      <c r="L39" s="12">
        <f t="shared" si="1"/>
        <v>31</v>
      </c>
      <c r="M39" s="11" t="s">
        <v>74</v>
      </c>
    </row>
    <row r="40" spans="1:13" ht="18.75" thickBot="1" x14ac:dyDescent="0.4">
      <c r="A40" s="10" t="s">
        <v>75</v>
      </c>
      <c r="B40" s="198"/>
      <c r="C40" s="198"/>
      <c r="D40" s="205">
        <v>23</v>
      </c>
      <c r="E40" s="205"/>
      <c r="F40" s="205">
        <v>14</v>
      </c>
      <c r="G40" s="205"/>
      <c r="H40" s="205">
        <v>8</v>
      </c>
      <c r="I40" s="205"/>
      <c r="J40" s="79">
        <v>5</v>
      </c>
      <c r="K40" s="17">
        <v>2</v>
      </c>
      <c r="L40" s="12">
        <f t="shared" si="1"/>
        <v>52</v>
      </c>
      <c r="M40" s="11" t="s">
        <v>76</v>
      </c>
    </row>
    <row r="41" spans="1:13" ht="18.75" thickBot="1" x14ac:dyDescent="0.4">
      <c r="A41" s="10" t="s">
        <v>77</v>
      </c>
      <c r="B41" s="198"/>
      <c r="C41" s="198"/>
      <c r="D41" s="205">
        <v>32</v>
      </c>
      <c r="E41" s="205"/>
      <c r="F41" s="205">
        <v>17</v>
      </c>
      <c r="G41" s="205"/>
      <c r="H41" s="205"/>
      <c r="I41" s="205"/>
      <c r="J41" s="79">
        <v>1</v>
      </c>
      <c r="K41" s="17"/>
      <c r="L41" s="12">
        <f t="shared" si="1"/>
        <v>50</v>
      </c>
      <c r="M41" s="11" t="s">
        <v>78</v>
      </c>
    </row>
    <row r="42" spans="1:13" ht="18.75" thickBot="1" x14ac:dyDescent="0.4">
      <c r="A42" s="10" t="s">
        <v>79</v>
      </c>
      <c r="B42" s="198"/>
      <c r="C42" s="198"/>
      <c r="D42" s="205">
        <v>20</v>
      </c>
      <c r="E42" s="205"/>
      <c r="F42" s="205">
        <v>10</v>
      </c>
      <c r="G42" s="205"/>
      <c r="H42" s="205">
        <v>3</v>
      </c>
      <c r="I42" s="205"/>
      <c r="J42" s="79"/>
      <c r="K42" s="17"/>
      <c r="L42" s="12">
        <f t="shared" si="1"/>
        <v>33</v>
      </c>
      <c r="M42" s="11" t="s">
        <v>80</v>
      </c>
    </row>
    <row r="43" spans="1:13" ht="18.75" thickBot="1" x14ac:dyDescent="0.4">
      <c r="A43" s="10" t="s">
        <v>81</v>
      </c>
      <c r="B43" s="198"/>
      <c r="C43" s="198"/>
      <c r="D43" s="205">
        <v>28</v>
      </c>
      <c r="E43" s="205"/>
      <c r="F43" s="205">
        <v>13</v>
      </c>
      <c r="G43" s="205"/>
      <c r="H43" s="205">
        <v>7</v>
      </c>
      <c r="I43" s="205"/>
      <c r="J43" s="79">
        <v>2</v>
      </c>
      <c r="K43" s="17">
        <v>4</v>
      </c>
      <c r="L43" s="12">
        <f t="shared" si="1"/>
        <v>54</v>
      </c>
      <c r="M43" s="11" t="s">
        <v>82</v>
      </c>
    </row>
    <row r="44" spans="1:13" ht="18.75" thickBot="1" x14ac:dyDescent="0.4">
      <c r="A44" s="10" t="s">
        <v>83</v>
      </c>
      <c r="B44" s="198"/>
      <c r="C44" s="198"/>
      <c r="D44" s="205"/>
      <c r="E44" s="205"/>
      <c r="F44" s="205"/>
      <c r="G44" s="205"/>
      <c r="H44" s="205"/>
      <c r="I44" s="205"/>
      <c r="J44" s="79">
        <v>2</v>
      </c>
      <c r="K44" s="17"/>
      <c r="L44" s="12">
        <f t="shared" si="1"/>
        <v>2</v>
      </c>
      <c r="M44" s="11" t="s">
        <v>84</v>
      </c>
    </row>
    <row r="45" spans="1:13" ht="18.75" thickBot="1" x14ac:dyDescent="0.4">
      <c r="A45" s="10" t="s">
        <v>85</v>
      </c>
      <c r="B45" s="198"/>
      <c r="C45" s="198"/>
      <c r="D45" s="205">
        <v>23</v>
      </c>
      <c r="E45" s="205"/>
      <c r="F45" s="205">
        <v>11</v>
      </c>
      <c r="G45" s="205"/>
      <c r="H45" s="205">
        <v>3</v>
      </c>
      <c r="I45" s="205"/>
      <c r="J45" s="79">
        <v>3</v>
      </c>
      <c r="K45" s="17">
        <v>4</v>
      </c>
      <c r="L45" s="12">
        <f t="shared" si="1"/>
        <v>44</v>
      </c>
      <c r="M45" s="11" t="s">
        <v>86</v>
      </c>
    </row>
    <row r="46" spans="1:13" ht="18.75" thickBot="1" x14ac:dyDescent="0.4">
      <c r="A46" s="41" t="s">
        <v>35</v>
      </c>
      <c r="B46" s="207"/>
      <c r="C46" s="207"/>
      <c r="D46" s="206">
        <f>SUM(D36:E45)</f>
        <v>175</v>
      </c>
      <c r="E46" s="206"/>
      <c r="F46" s="206">
        <f>SUM(F36:F45)</f>
        <v>91</v>
      </c>
      <c r="G46" s="206"/>
      <c r="H46" s="206">
        <f>SUM(H36:I45)</f>
        <v>28</v>
      </c>
      <c r="I46" s="206"/>
      <c r="J46" s="77">
        <f>SUM(J36:J45)</f>
        <v>19</v>
      </c>
      <c r="K46" s="35">
        <f>SUM(K36:K45)</f>
        <v>23</v>
      </c>
      <c r="L46" s="12">
        <f>SUM(L36:L45)</f>
        <v>336</v>
      </c>
      <c r="M46" s="44"/>
    </row>
    <row r="47" spans="1:13" ht="18.75" thickBot="1" x14ac:dyDescent="0.4">
      <c r="A47" s="41" t="s">
        <v>171</v>
      </c>
      <c r="B47" s="142"/>
      <c r="C47" s="142"/>
      <c r="D47" s="171">
        <f>D46/L46</f>
        <v>0.52083333333333337</v>
      </c>
      <c r="E47" s="171"/>
      <c r="F47" s="171">
        <f>F46/L46</f>
        <v>0.27083333333333331</v>
      </c>
      <c r="G47" s="171"/>
      <c r="H47" s="171">
        <f>H46/L46</f>
        <v>8.3333333333333329E-2</v>
      </c>
      <c r="I47" s="171"/>
      <c r="J47" s="171">
        <f>J46/L46</f>
        <v>5.6547619047619048E-2</v>
      </c>
      <c r="K47" s="171">
        <f>K46/L46</f>
        <v>6.8452380952380959E-2</v>
      </c>
      <c r="L47" s="12"/>
      <c r="M47" s="44"/>
    </row>
    <row r="50" spans="1:13" ht="27.75" x14ac:dyDescent="0.3">
      <c r="A50" s="218" t="s">
        <v>0</v>
      </c>
      <c r="B50" s="219"/>
      <c r="C50" s="219"/>
      <c r="D50" s="219"/>
      <c r="E50" s="219"/>
      <c r="F50" s="219"/>
      <c r="G50" s="219"/>
      <c r="H50" s="219"/>
      <c r="I50" s="219"/>
      <c r="J50" s="220"/>
      <c r="K50" s="208" t="s">
        <v>63</v>
      </c>
      <c r="L50" s="209"/>
      <c r="M50" s="210"/>
    </row>
    <row r="51" spans="1:13" x14ac:dyDescent="0.3">
      <c r="K51" s="211"/>
      <c r="L51" s="212"/>
      <c r="M51" s="213"/>
    </row>
    <row r="52" spans="1:13" ht="18.75" thickBot="1" x14ac:dyDescent="0.4">
      <c r="A52" s="30" t="s">
        <v>2</v>
      </c>
      <c r="B52" s="13" t="s">
        <v>3</v>
      </c>
      <c r="C52" s="13"/>
      <c r="D52" s="13"/>
      <c r="E52" s="13"/>
      <c r="F52" s="13"/>
      <c r="G52" s="3"/>
      <c r="H52" s="3"/>
      <c r="I52" s="3"/>
      <c r="J52" s="2"/>
      <c r="K52" s="211"/>
      <c r="L52" s="212"/>
      <c r="M52" s="213"/>
    </row>
    <row r="53" spans="1:13" ht="18.75" thickBot="1" x14ac:dyDescent="0.4">
      <c r="A53" s="31" t="s">
        <v>4</v>
      </c>
      <c r="B53" s="5" t="s">
        <v>64</v>
      </c>
      <c r="C53" s="5"/>
      <c r="D53" s="5"/>
      <c r="E53" s="5"/>
      <c r="F53" s="5"/>
      <c r="G53" s="4"/>
      <c r="H53" s="4"/>
      <c r="I53" s="4"/>
      <c r="J53" s="2"/>
      <c r="K53" s="211"/>
      <c r="L53" s="212"/>
      <c r="M53" s="213"/>
    </row>
    <row r="54" spans="1:13" ht="18.75" thickBot="1" x14ac:dyDescent="0.4">
      <c r="A54" s="31" t="s">
        <v>6</v>
      </c>
      <c r="B54" s="5" t="s">
        <v>59</v>
      </c>
      <c r="C54" s="5"/>
      <c r="D54" s="5"/>
      <c r="E54" s="5"/>
      <c r="F54" s="5"/>
      <c r="G54" s="4"/>
      <c r="H54" s="4"/>
      <c r="I54" s="4"/>
      <c r="J54" s="2"/>
      <c r="K54" s="211"/>
      <c r="L54" s="212"/>
      <c r="M54" s="213"/>
    </row>
    <row r="55" spans="1:13" ht="18.75" thickBot="1" x14ac:dyDescent="0.4">
      <c r="A55" s="31" t="s">
        <v>60</v>
      </c>
      <c r="B55" s="24">
        <v>42845</v>
      </c>
      <c r="C55" s="5"/>
      <c r="D55" s="5"/>
      <c r="E55" s="5"/>
      <c r="F55" s="5"/>
      <c r="G55" s="4"/>
      <c r="H55" s="4"/>
      <c r="I55" s="4"/>
      <c r="J55" s="2"/>
      <c r="K55" s="211"/>
      <c r="L55" s="212"/>
      <c r="M55" s="213"/>
    </row>
    <row r="56" spans="1:13" ht="15.75" thickBot="1" x14ac:dyDescent="0.35">
      <c r="K56" s="211"/>
      <c r="L56" s="212"/>
      <c r="M56" s="213"/>
    </row>
    <row r="57" spans="1:13" ht="18.75" thickBot="1" x14ac:dyDescent="0.4">
      <c r="A57" s="32" t="s">
        <v>9</v>
      </c>
      <c r="B57" s="32" t="s">
        <v>10</v>
      </c>
      <c r="C57" s="6"/>
      <c r="D57" s="32" t="s">
        <v>12</v>
      </c>
      <c r="E57" s="9" t="s">
        <v>61</v>
      </c>
      <c r="F57" s="32" t="s">
        <v>13</v>
      </c>
      <c r="G57" s="222" t="s">
        <v>90</v>
      </c>
      <c r="H57" s="223"/>
      <c r="I57" s="1"/>
      <c r="K57" s="211"/>
      <c r="L57" s="212"/>
      <c r="M57" s="213"/>
    </row>
    <row r="58" spans="1:13" ht="18.75" thickBot="1" x14ac:dyDescent="0.4">
      <c r="A58" s="33"/>
      <c r="B58" s="32" t="s">
        <v>14</v>
      </c>
      <c r="C58" s="6" t="s">
        <v>61</v>
      </c>
      <c r="D58" s="32" t="s">
        <v>15</v>
      </c>
      <c r="E58" s="9"/>
      <c r="F58" s="32" t="s">
        <v>16</v>
      </c>
      <c r="G58" s="16" t="s">
        <v>91</v>
      </c>
      <c r="H58" s="5"/>
      <c r="I58" s="5"/>
      <c r="J58" s="33"/>
      <c r="K58" s="214"/>
      <c r="L58" s="215"/>
      <c r="M58" s="216"/>
    </row>
    <row r="59" spans="1:13" ht="18.75" thickBo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8.75" thickBot="1" x14ac:dyDescent="0.35">
      <c r="A60" s="34" t="s">
        <v>18</v>
      </c>
      <c r="B60" s="206" t="s">
        <v>19</v>
      </c>
      <c r="C60" s="206"/>
      <c r="D60" s="206" t="s">
        <v>20</v>
      </c>
      <c r="E60" s="206"/>
      <c r="F60" s="206" t="s">
        <v>21</v>
      </c>
      <c r="G60" s="206"/>
      <c r="H60" s="206" t="s">
        <v>22</v>
      </c>
      <c r="I60" s="206" t="s">
        <v>22</v>
      </c>
      <c r="J60" s="77" t="s">
        <v>23</v>
      </c>
      <c r="K60" s="35" t="s">
        <v>24</v>
      </c>
      <c r="L60" s="36" t="s">
        <v>25</v>
      </c>
      <c r="M60" s="15" t="s">
        <v>65</v>
      </c>
    </row>
    <row r="61" spans="1:13" ht="18.75" thickBot="1" x14ac:dyDescent="0.4">
      <c r="A61" s="7" t="s">
        <v>66</v>
      </c>
      <c r="B61" s="221" t="s">
        <v>92</v>
      </c>
      <c r="C61" s="221"/>
      <c r="D61" s="217">
        <v>17</v>
      </c>
      <c r="E61" s="217"/>
      <c r="F61" s="217">
        <v>6</v>
      </c>
      <c r="G61" s="217"/>
      <c r="H61" s="217">
        <v>1</v>
      </c>
      <c r="I61" s="217"/>
      <c r="J61" s="83">
        <v>5</v>
      </c>
      <c r="K61" s="84"/>
      <c r="L61" s="12">
        <f>SUM(D61:K61)</f>
        <v>29</v>
      </c>
      <c r="M61" s="8" t="s">
        <v>68</v>
      </c>
    </row>
    <row r="62" spans="1:13" ht="18.75" thickBot="1" x14ac:dyDescent="0.4">
      <c r="A62" s="10" t="s">
        <v>89</v>
      </c>
      <c r="B62" s="198"/>
      <c r="C62" s="198"/>
      <c r="D62" s="205">
        <v>5</v>
      </c>
      <c r="E62" s="205"/>
      <c r="F62" s="205">
        <v>2</v>
      </c>
      <c r="G62" s="205"/>
      <c r="H62" s="205">
        <v>1</v>
      </c>
      <c r="I62" s="205"/>
      <c r="J62" s="79"/>
      <c r="K62" s="17"/>
      <c r="L62" s="12">
        <f>SUM(D62:K62)</f>
        <v>8</v>
      </c>
      <c r="M62" s="11" t="s">
        <v>70</v>
      </c>
    </row>
    <row r="63" spans="1:13" ht="18.75" thickBot="1" x14ac:dyDescent="0.4">
      <c r="A63" s="10" t="s">
        <v>71</v>
      </c>
      <c r="B63" s="198"/>
      <c r="C63" s="198"/>
      <c r="D63" s="205">
        <v>15</v>
      </c>
      <c r="E63" s="205"/>
      <c r="F63" s="205">
        <v>11</v>
      </c>
      <c r="G63" s="205"/>
      <c r="H63" s="205">
        <v>5</v>
      </c>
      <c r="I63" s="205"/>
      <c r="J63" s="79">
        <v>1</v>
      </c>
      <c r="K63" s="17">
        <v>2</v>
      </c>
      <c r="L63" s="12">
        <f>SUM(D63:K63)</f>
        <v>34</v>
      </c>
      <c r="M63" s="11" t="s">
        <v>72</v>
      </c>
    </row>
    <row r="64" spans="1:13" ht="18.75" thickBot="1" x14ac:dyDescent="0.4">
      <c r="A64" s="10" t="s">
        <v>73</v>
      </c>
      <c r="B64" s="198"/>
      <c r="C64" s="198"/>
      <c r="D64" s="205">
        <v>14</v>
      </c>
      <c r="E64" s="205"/>
      <c r="F64" s="205">
        <v>10</v>
      </c>
      <c r="G64" s="205"/>
      <c r="H64" s="205">
        <v>7</v>
      </c>
      <c r="I64" s="205"/>
      <c r="J64" s="79">
        <v>4</v>
      </c>
      <c r="K64" s="17">
        <v>4</v>
      </c>
      <c r="L64" s="12">
        <f>SUM(D64:K64)</f>
        <v>39</v>
      </c>
      <c r="M64" s="11" t="s">
        <v>93</v>
      </c>
    </row>
    <row r="65" spans="1:13" ht="18.75" thickBot="1" x14ac:dyDescent="0.4">
      <c r="A65" s="10" t="s">
        <v>75</v>
      </c>
      <c r="B65" s="198"/>
      <c r="C65" s="198"/>
      <c r="D65" s="205">
        <v>16</v>
      </c>
      <c r="E65" s="205"/>
      <c r="F65" s="205">
        <v>8</v>
      </c>
      <c r="G65" s="205"/>
      <c r="H65" s="205">
        <v>1</v>
      </c>
      <c r="I65" s="205"/>
      <c r="J65" s="79">
        <v>2</v>
      </c>
      <c r="K65" s="17">
        <v>5</v>
      </c>
      <c r="L65" s="12">
        <v>32</v>
      </c>
      <c r="M65" s="11" t="s">
        <v>94</v>
      </c>
    </row>
    <row r="66" spans="1:13" ht="18.75" thickBot="1" x14ac:dyDescent="0.4">
      <c r="A66" s="10" t="s">
        <v>77</v>
      </c>
      <c r="B66" s="198"/>
      <c r="C66" s="198"/>
      <c r="D66" s="205">
        <v>21</v>
      </c>
      <c r="E66" s="205"/>
      <c r="F66" s="205">
        <v>15</v>
      </c>
      <c r="G66" s="205"/>
      <c r="H66" s="205"/>
      <c r="I66" s="205"/>
      <c r="J66" s="79"/>
      <c r="K66" s="17">
        <v>7</v>
      </c>
      <c r="L66" s="12">
        <f>SUM(D66:K66)</f>
        <v>43</v>
      </c>
      <c r="M66" s="11" t="s">
        <v>78</v>
      </c>
    </row>
    <row r="67" spans="1:13" ht="18.75" thickBot="1" x14ac:dyDescent="0.4">
      <c r="A67" s="10" t="s">
        <v>79</v>
      </c>
      <c r="B67" s="198"/>
      <c r="C67" s="198"/>
      <c r="D67" s="205">
        <v>8</v>
      </c>
      <c r="E67" s="205"/>
      <c r="F67" s="205">
        <v>4</v>
      </c>
      <c r="G67" s="205"/>
      <c r="H67" s="205"/>
      <c r="I67" s="205"/>
      <c r="J67" s="79"/>
      <c r="K67" s="17">
        <v>7</v>
      </c>
      <c r="L67" s="12">
        <f>SUM(D67:K67)</f>
        <v>19</v>
      </c>
      <c r="M67" s="11" t="s">
        <v>95</v>
      </c>
    </row>
    <row r="68" spans="1:13" ht="18.75" thickBot="1" x14ac:dyDescent="0.4">
      <c r="A68" s="10" t="s">
        <v>81</v>
      </c>
      <c r="B68" s="198"/>
      <c r="C68" s="198"/>
      <c r="D68" s="205">
        <v>26</v>
      </c>
      <c r="E68" s="205"/>
      <c r="F68" s="205">
        <v>15</v>
      </c>
      <c r="G68" s="205"/>
      <c r="H68" s="205">
        <v>9</v>
      </c>
      <c r="I68" s="205"/>
      <c r="J68" s="79">
        <v>3</v>
      </c>
      <c r="K68" s="17">
        <v>13</v>
      </c>
      <c r="L68" s="12">
        <f>SUM(D68:K68)</f>
        <v>66</v>
      </c>
      <c r="M68" s="11" t="s">
        <v>82</v>
      </c>
    </row>
    <row r="69" spans="1:13" ht="18.75" thickBot="1" x14ac:dyDescent="0.4">
      <c r="A69" s="10" t="s">
        <v>83</v>
      </c>
      <c r="B69" s="198"/>
      <c r="C69" s="198"/>
      <c r="D69" s="205"/>
      <c r="E69" s="205"/>
      <c r="F69" s="205"/>
      <c r="G69" s="205"/>
      <c r="H69" s="205"/>
      <c r="I69" s="205"/>
      <c r="J69" s="79">
        <v>4</v>
      </c>
      <c r="K69" s="17"/>
      <c r="L69" s="12">
        <v>0</v>
      </c>
      <c r="M69" s="11" t="s">
        <v>84</v>
      </c>
    </row>
    <row r="70" spans="1:13" ht="18.75" thickBot="1" x14ac:dyDescent="0.4">
      <c r="A70" s="10" t="s">
        <v>85</v>
      </c>
      <c r="B70" s="198"/>
      <c r="C70" s="198"/>
      <c r="D70" s="205">
        <v>24</v>
      </c>
      <c r="E70" s="205"/>
      <c r="F70" s="205">
        <v>15</v>
      </c>
      <c r="G70" s="205"/>
      <c r="H70" s="205">
        <v>8</v>
      </c>
      <c r="I70" s="205"/>
      <c r="J70" s="79">
        <v>2</v>
      </c>
      <c r="K70" s="17">
        <v>5</v>
      </c>
      <c r="L70" s="12">
        <f>SUM(D70:K70)</f>
        <v>54</v>
      </c>
      <c r="M70" s="11" t="s">
        <v>86</v>
      </c>
    </row>
    <row r="71" spans="1:13" ht="18.75" thickBot="1" x14ac:dyDescent="0.4">
      <c r="A71" s="41" t="s">
        <v>35</v>
      </c>
      <c r="B71" s="207"/>
      <c r="C71" s="207"/>
      <c r="D71" s="206">
        <f>SUM(D61:D70)</f>
        <v>146</v>
      </c>
      <c r="E71" s="206"/>
      <c r="F71" s="206">
        <f>SUM(F61:F70)</f>
        <v>86</v>
      </c>
      <c r="G71" s="206"/>
      <c r="H71" s="206">
        <f>SUM(H61:H70)</f>
        <v>32</v>
      </c>
      <c r="I71" s="206"/>
      <c r="J71" s="77">
        <f>SUM(J61:J70)</f>
        <v>21</v>
      </c>
      <c r="K71" s="35">
        <f>SUM(K61:K70)</f>
        <v>43</v>
      </c>
      <c r="L71" s="12">
        <f>SUM(L61:L70)</f>
        <v>324</v>
      </c>
      <c r="M71" s="44"/>
    </row>
    <row r="75" spans="1:13" ht="18" x14ac:dyDescent="0.3">
      <c r="B75" s="224" t="s">
        <v>19</v>
      </c>
      <c r="C75" s="224"/>
      <c r="D75" s="224" t="s">
        <v>20</v>
      </c>
      <c r="E75" s="224"/>
      <c r="F75" s="224" t="s">
        <v>21</v>
      </c>
      <c r="G75" s="224"/>
      <c r="H75" s="224" t="s">
        <v>22</v>
      </c>
      <c r="I75" s="224" t="s">
        <v>22</v>
      </c>
      <c r="J75" s="78" t="s">
        <v>23</v>
      </c>
      <c r="K75" s="78" t="s">
        <v>24</v>
      </c>
      <c r="L75" s="78" t="s">
        <v>25</v>
      </c>
    </row>
    <row r="76" spans="1:13" ht="18" x14ac:dyDescent="0.35">
      <c r="B76" s="198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3" ht="18" x14ac:dyDescent="0.35">
      <c r="B77" s="197">
        <v>42824</v>
      </c>
      <c r="C77" s="198"/>
      <c r="D77" s="225">
        <f>+'2017'!D22:E22</f>
        <v>155</v>
      </c>
      <c r="E77" s="226"/>
      <c r="F77" s="225">
        <f>+'2017'!F22:G22</f>
        <v>69</v>
      </c>
      <c r="G77" s="226"/>
      <c r="H77" s="225">
        <f>+'2017'!H22:I22</f>
        <v>14</v>
      </c>
      <c r="I77" s="226"/>
      <c r="J77" s="14">
        <f>+'2017'!J22</f>
        <v>32</v>
      </c>
      <c r="K77" s="14">
        <f>+'2017'!K22</f>
        <v>14</v>
      </c>
      <c r="L77" s="14">
        <f>SUM(D77:K77)</f>
        <v>284</v>
      </c>
    </row>
    <row r="78" spans="1:13" ht="18" x14ac:dyDescent="0.35">
      <c r="B78" s="197">
        <v>42831</v>
      </c>
      <c r="C78" s="198"/>
      <c r="D78" s="198">
        <f>+'2017'!D46:E46</f>
        <v>175</v>
      </c>
      <c r="E78" s="198"/>
      <c r="F78" s="198">
        <f>+'2017'!F46:G46</f>
        <v>91</v>
      </c>
      <c r="G78" s="198"/>
      <c r="H78" s="198">
        <f>+'2017'!H46:I46</f>
        <v>28</v>
      </c>
      <c r="I78" s="198"/>
      <c r="J78" s="14">
        <f>+'2017'!J46</f>
        <v>19</v>
      </c>
      <c r="K78" s="14">
        <f>+'2017'!K46</f>
        <v>23</v>
      </c>
      <c r="L78" s="14">
        <f>SUM(D78:K78)</f>
        <v>336</v>
      </c>
    </row>
    <row r="79" spans="1:13" ht="18" x14ac:dyDescent="0.35">
      <c r="B79" s="197">
        <v>42845</v>
      </c>
      <c r="C79" s="198"/>
      <c r="D79" s="198">
        <v>146</v>
      </c>
      <c r="E79" s="198"/>
      <c r="F79" s="198">
        <v>86</v>
      </c>
      <c r="G79" s="198"/>
      <c r="H79" s="198">
        <v>32</v>
      </c>
      <c r="I79" s="198"/>
      <c r="J79" s="14">
        <v>21</v>
      </c>
      <c r="K79" s="14">
        <v>43</v>
      </c>
      <c r="L79" s="14">
        <f>SUM(D79:K79)</f>
        <v>328</v>
      </c>
    </row>
    <row r="85" spans="2:11" x14ac:dyDescent="0.3">
      <c r="B85" t="s">
        <v>96</v>
      </c>
      <c r="C85" t="s">
        <v>97</v>
      </c>
      <c r="D85" t="s">
        <v>98</v>
      </c>
      <c r="E85" t="s">
        <v>99</v>
      </c>
      <c r="F85" t="s">
        <v>100</v>
      </c>
      <c r="G85" t="s">
        <v>101</v>
      </c>
      <c r="H85" t="s">
        <v>102</v>
      </c>
      <c r="I85" t="s">
        <v>103</v>
      </c>
      <c r="J85" t="s">
        <v>104</v>
      </c>
      <c r="K85" t="s">
        <v>105</v>
      </c>
    </row>
    <row r="86" spans="2:11" x14ac:dyDescent="0.3">
      <c r="B86">
        <v>2008</v>
      </c>
      <c r="C86">
        <v>2009</v>
      </c>
      <c r="D86">
        <v>2010</v>
      </c>
      <c r="E86">
        <v>2011</v>
      </c>
      <c r="F86">
        <v>2012</v>
      </c>
      <c r="G86">
        <v>2013</v>
      </c>
      <c r="H86">
        <v>2014</v>
      </c>
      <c r="I86">
        <v>2015</v>
      </c>
      <c r="J86">
        <v>1016</v>
      </c>
      <c r="K86">
        <v>2017</v>
      </c>
    </row>
    <row r="87" spans="2:11" x14ac:dyDescent="0.3">
      <c r="K87">
        <v>336</v>
      </c>
    </row>
    <row r="91" spans="2:11" x14ac:dyDescent="0.3">
      <c r="B91" s="18">
        <v>2008</v>
      </c>
      <c r="C91" s="19">
        <v>2009</v>
      </c>
      <c r="D91" s="19">
        <v>2010</v>
      </c>
      <c r="E91" s="19">
        <v>2011</v>
      </c>
      <c r="F91" s="19">
        <v>2012</v>
      </c>
      <c r="G91" s="19">
        <v>2013</v>
      </c>
      <c r="H91" s="19">
        <v>2014</v>
      </c>
      <c r="I91" s="19">
        <v>2015</v>
      </c>
      <c r="J91" s="19">
        <v>1016</v>
      </c>
      <c r="K91" s="20">
        <v>2017</v>
      </c>
    </row>
    <row r="92" spans="2:11" x14ac:dyDescent="0.3">
      <c r="B92" s="21">
        <v>366</v>
      </c>
      <c r="C92" s="22">
        <v>301</v>
      </c>
      <c r="D92" s="22">
        <v>566</v>
      </c>
      <c r="E92" s="22">
        <v>379</v>
      </c>
      <c r="F92" s="22">
        <v>371</v>
      </c>
      <c r="G92" s="22">
        <v>245</v>
      </c>
      <c r="H92" s="22">
        <v>369</v>
      </c>
      <c r="I92" s="22">
        <v>360</v>
      </c>
      <c r="J92" s="22">
        <v>517</v>
      </c>
      <c r="K92" s="23">
        <v>336</v>
      </c>
    </row>
  </sheetData>
  <mergeCells count="168">
    <mergeCell ref="B79:C79"/>
    <mergeCell ref="D79:E79"/>
    <mergeCell ref="F79:G79"/>
    <mergeCell ref="H79:I79"/>
    <mergeCell ref="B77:C77"/>
    <mergeCell ref="D77:E77"/>
    <mergeCell ref="F77:G77"/>
    <mergeCell ref="H77:I77"/>
    <mergeCell ref="B76:L76"/>
    <mergeCell ref="B78:C78"/>
    <mergeCell ref="D78:E78"/>
    <mergeCell ref="F78:G78"/>
    <mergeCell ref="H78:I78"/>
    <mergeCell ref="B75:C75"/>
    <mergeCell ref="D75:E75"/>
    <mergeCell ref="F75:G75"/>
    <mergeCell ref="H75:I75"/>
    <mergeCell ref="B63:C63"/>
    <mergeCell ref="D63:E63"/>
    <mergeCell ref="F63:G63"/>
    <mergeCell ref="H63:I63"/>
    <mergeCell ref="B62:C62"/>
    <mergeCell ref="D62:E62"/>
    <mergeCell ref="F62:G62"/>
    <mergeCell ref="H62:I62"/>
    <mergeCell ref="H66:I66"/>
    <mergeCell ref="B65:C65"/>
    <mergeCell ref="B71:C71"/>
    <mergeCell ref="D71:E71"/>
    <mergeCell ref="F71:G71"/>
    <mergeCell ref="H71:I71"/>
    <mergeCell ref="D66:E66"/>
    <mergeCell ref="F66:G66"/>
    <mergeCell ref="D65:E65"/>
    <mergeCell ref="F65:G65"/>
    <mergeCell ref="H65:I65"/>
    <mergeCell ref="B64:C64"/>
    <mergeCell ref="F64:G64"/>
    <mergeCell ref="H64:I64"/>
    <mergeCell ref="A25:J25"/>
    <mergeCell ref="K25:M33"/>
    <mergeCell ref="B35:C35"/>
    <mergeCell ref="D35:E35"/>
    <mergeCell ref="F35:G35"/>
    <mergeCell ref="H35:I35"/>
    <mergeCell ref="G57:H57"/>
    <mergeCell ref="B36:C36"/>
    <mergeCell ref="D36:E36"/>
    <mergeCell ref="F36:G36"/>
    <mergeCell ref="H36:I36"/>
    <mergeCell ref="A50:J50"/>
    <mergeCell ref="K50:M58"/>
    <mergeCell ref="B60:C60"/>
    <mergeCell ref="D60:E60"/>
    <mergeCell ref="F60:G60"/>
    <mergeCell ref="H60:I60"/>
    <mergeCell ref="B61:C61"/>
    <mergeCell ref="D61:E61"/>
    <mergeCell ref="F61:G61"/>
    <mergeCell ref="H61:I61"/>
    <mergeCell ref="B70:C70"/>
    <mergeCell ref="D70:E70"/>
    <mergeCell ref="F70:G70"/>
    <mergeCell ref="H70:I70"/>
    <mergeCell ref="B69:C69"/>
    <mergeCell ref="D69:E69"/>
    <mergeCell ref="F69:G69"/>
    <mergeCell ref="H69:I69"/>
    <mergeCell ref="B68:C68"/>
    <mergeCell ref="D68:E68"/>
    <mergeCell ref="F68:G68"/>
    <mergeCell ref="H68:I68"/>
    <mergeCell ref="B67:C67"/>
    <mergeCell ref="D67:E67"/>
    <mergeCell ref="F67:G67"/>
    <mergeCell ref="H67:I67"/>
    <mergeCell ref="B66:C66"/>
    <mergeCell ref="F38:G38"/>
    <mergeCell ref="H38:I38"/>
    <mergeCell ref="B37:C37"/>
    <mergeCell ref="D37:E37"/>
    <mergeCell ref="F37:G37"/>
    <mergeCell ref="H37:I37"/>
    <mergeCell ref="B46:C46"/>
    <mergeCell ref="D46:E46"/>
    <mergeCell ref="F46:G46"/>
    <mergeCell ref="H46:I46"/>
    <mergeCell ref="B44:C44"/>
    <mergeCell ref="D44:E44"/>
    <mergeCell ref="F44:G44"/>
    <mergeCell ref="H44:I44"/>
    <mergeCell ref="B42:C42"/>
    <mergeCell ref="D42:E42"/>
    <mergeCell ref="F42:G42"/>
    <mergeCell ref="H42:I42"/>
    <mergeCell ref="D64:E64"/>
    <mergeCell ref="D13:E13"/>
    <mergeCell ref="D14:E14"/>
    <mergeCell ref="B45:C45"/>
    <mergeCell ref="D45:E45"/>
    <mergeCell ref="F45:G45"/>
    <mergeCell ref="H45:I45"/>
    <mergeCell ref="B43:C43"/>
    <mergeCell ref="D43:E43"/>
    <mergeCell ref="F43:G43"/>
    <mergeCell ref="H43:I43"/>
    <mergeCell ref="B41:C41"/>
    <mergeCell ref="D41:E41"/>
    <mergeCell ref="F41:G41"/>
    <mergeCell ref="H41:I41"/>
    <mergeCell ref="B40:C40"/>
    <mergeCell ref="D40:E40"/>
    <mergeCell ref="F40:G40"/>
    <mergeCell ref="H40:I40"/>
    <mergeCell ref="B39:C39"/>
    <mergeCell ref="D39:E39"/>
    <mergeCell ref="F39:G39"/>
    <mergeCell ref="H39:I39"/>
    <mergeCell ref="B38:C38"/>
    <mergeCell ref="D38:E38"/>
    <mergeCell ref="F16:G16"/>
    <mergeCell ref="B17:C17"/>
    <mergeCell ref="K1:M9"/>
    <mergeCell ref="H11:I11"/>
    <mergeCell ref="H12:I12"/>
    <mergeCell ref="H13:I13"/>
    <mergeCell ref="H14:I14"/>
    <mergeCell ref="H17:I17"/>
    <mergeCell ref="H15:I15"/>
    <mergeCell ref="A1:J1"/>
    <mergeCell ref="H16:I16"/>
    <mergeCell ref="D17:E17"/>
    <mergeCell ref="F11:G11"/>
    <mergeCell ref="F14:G14"/>
    <mergeCell ref="D11:E11"/>
    <mergeCell ref="D12:E12"/>
    <mergeCell ref="F12:G12"/>
    <mergeCell ref="B11:C11"/>
    <mergeCell ref="B12:C12"/>
    <mergeCell ref="B13:C13"/>
    <mergeCell ref="B14:C14"/>
    <mergeCell ref="B15:C15"/>
    <mergeCell ref="B16:C16"/>
    <mergeCell ref="F13:G13"/>
    <mergeCell ref="D15:E15"/>
    <mergeCell ref="D16:E16"/>
    <mergeCell ref="F20:G20"/>
    <mergeCell ref="F17:G17"/>
    <mergeCell ref="F15:G15"/>
    <mergeCell ref="H22:I22"/>
    <mergeCell ref="B18:C18"/>
    <mergeCell ref="B19:C19"/>
    <mergeCell ref="F22:G22"/>
    <mergeCell ref="F19:G19"/>
    <mergeCell ref="H21:I21"/>
    <mergeCell ref="F21:G21"/>
    <mergeCell ref="D18:E18"/>
    <mergeCell ref="D19:E19"/>
    <mergeCell ref="B22:C22"/>
    <mergeCell ref="D21:E21"/>
    <mergeCell ref="H18:I18"/>
    <mergeCell ref="H19:I19"/>
    <mergeCell ref="B20:C20"/>
    <mergeCell ref="D20:E20"/>
    <mergeCell ref="H20:I20"/>
    <mergeCell ref="F18:G18"/>
    <mergeCell ref="D22:E22"/>
    <mergeCell ref="B21:C21"/>
  </mergeCells>
  <phoneticPr fontId="0" type="noConversion"/>
  <printOptions horizontalCentered="1" verticalCentered="1"/>
  <pageMargins left="0.39370078740157483" right="0.39370078740157483" top="0.19685039370078741" bottom="0.19685039370078741" header="0.11811023622047245" footer="0.11811023622047245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7"/>
  <sheetViews>
    <sheetView topLeftCell="A52" zoomScaleNormal="100" workbookViewId="0">
      <selection activeCell="A72" sqref="A72:XFD72"/>
    </sheetView>
  </sheetViews>
  <sheetFormatPr defaultColWidth="11.5703125" defaultRowHeight="15" x14ac:dyDescent="0.3"/>
  <cols>
    <col min="1" max="1" width="40" style="71" customWidth="1"/>
    <col min="2" max="2" width="16.140625" customWidth="1"/>
    <col min="9" max="9" width="7.28515625" customWidth="1"/>
    <col min="13" max="13" width="23.85546875" customWidth="1"/>
    <col min="14" max="14" width="14" customWidth="1"/>
  </cols>
  <sheetData>
    <row r="1" spans="1:18" ht="27.75" x14ac:dyDescent="0.3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20"/>
      <c r="K1" s="208" t="s">
        <v>106</v>
      </c>
      <c r="L1" s="209"/>
      <c r="M1" s="210"/>
    </row>
    <row r="2" spans="1:18" x14ac:dyDescent="0.3">
      <c r="K2" s="211"/>
      <c r="L2" s="212"/>
      <c r="M2" s="213"/>
    </row>
    <row r="3" spans="1:18" ht="18.75" thickBot="1" x14ac:dyDescent="0.4">
      <c r="A3" s="85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211"/>
      <c r="L3" s="212"/>
      <c r="M3" s="213"/>
    </row>
    <row r="4" spans="1:18" ht="18.75" thickBot="1" x14ac:dyDescent="0.4">
      <c r="A4" s="86" t="s">
        <v>4</v>
      </c>
      <c r="B4" s="5" t="s">
        <v>64</v>
      </c>
      <c r="C4" s="5"/>
      <c r="D4" s="5"/>
      <c r="E4" s="5"/>
      <c r="F4" s="5"/>
      <c r="G4" s="4"/>
      <c r="H4" s="4"/>
      <c r="I4" s="4"/>
      <c r="J4" s="2"/>
      <c r="K4" s="211"/>
      <c r="L4" s="212"/>
      <c r="M4" s="213"/>
    </row>
    <row r="5" spans="1:18" ht="18.75" thickBot="1" x14ac:dyDescent="0.4">
      <c r="A5" s="86" t="s">
        <v>6</v>
      </c>
      <c r="B5" s="5" t="s">
        <v>59</v>
      </c>
      <c r="C5" s="5"/>
      <c r="D5" s="5"/>
      <c r="E5" s="5"/>
      <c r="F5" s="5"/>
      <c r="G5" s="4"/>
      <c r="H5" s="4"/>
      <c r="I5" s="4"/>
      <c r="J5" s="2"/>
      <c r="K5" s="211"/>
      <c r="L5" s="212"/>
      <c r="M5" s="213"/>
    </row>
    <row r="6" spans="1:18" ht="18.75" thickBot="1" x14ac:dyDescent="0.4">
      <c r="A6" s="87" t="s">
        <v>60</v>
      </c>
      <c r="B6" s="75">
        <v>43202</v>
      </c>
      <c r="C6" s="88"/>
      <c r="D6" s="88"/>
      <c r="E6" s="88"/>
      <c r="F6" s="88"/>
      <c r="G6" s="76"/>
      <c r="H6" s="76"/>
      <c r="I6" s="76"/>
      <c r="J6" s="2"/>
      <c r="K6" s="211"/>
      <c r="L6" s="212"/>
      <c r="M6" s="213"/>
    </row>
    <row r="7" spans="1:18" ht="15.75" thickBot="1" x14ac:dyDescent="0.35">
      <c r="K7" s="211"/>
      <c r="L7" s="212"/>
      <c r="M7" s="213"/>
    </row>
    <row r="8" spans="1:18" ht="18.75" thickBot="1" x14ac:dyDescent="0.4">
      <c r="A8" s="89" t="s">
        <v>9</v>
      </c>
      <c r="B8" s="32" t="s">
        <v>10</v>
      </c>
      <c r="C8" s="6" t="s">
        <v>61</v>
      </c>
      <c r="D8" s="32" t="s">
        <v>12</v>
      </c>
      <c r="E8" s="9"/>
      <c r="F8" s="32" t="s">
        <v>13</v>
      </c>
      <c r="G8" s="80" t="s">
        <v>107</v>
      </c>
      <c r="H8" s="13"/>
      <c r="I8" s="1"/>
      <c r="K8" s="211"/>
      <c r="L8" s="212"/>
      <c r="M8" s="213"/>
    </row>
    <row r="9" spans="1:18" ht="18.75" thickBot="1" x14ac:dyDescent="0.4">
      <c r="A9" s="90"/>
      <c r="B9" s="32" t="s">
        <v>14</v>
      </c>
      <c r="C9" s="6"/>
      <c r="D9" s="32" t="s">
        <v>15</v>
      </c>
      <c r="E9" s="9"/>
      <c r="F9" s="32" t="s">
        <v>16</v>
      </c>
      <c r="G9" s="16">
        <v>4</v>
      </c>
      <c r="H9" s="5"/>
      <c r="I9" s="5"/>
      <c r="J9" s="33"/>
      <c r="K9" s="214"/>
      <c r="L9" s="215"/>
      <c r="M9" s="216"/>
    </row>
    <row r="10" spans="1:18" ht="18.75" thickBot="1" x14ac:dyDescent="0.4">
      <c r="A10" s="9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8" ht="18.75" thickBot="1" x14ac:dyDescent="0.35">
      <c r="A11" s="91" t="s">
        <v>18</v>
      </c>
      <c r="B11" s="206" t="s">
        <v>19</v>
      </c>
      <c r="C11" s="206"/>
      <c r="D11" s="206" t="s">
        <v>20</v>
      </c>
      <c r="E11" s="206"/>
      <c r="F11" s="206" t="s">
        <v>21</v>
      </c>
      <c r="G11" s="206"/>
      <c r="H11" s="206" t="s">
        <v>22</v>
      </c>
      <c r="I11" s="206" t="s">
        <v>22</v>
      </c>
      <c r="J11" s="77" t="s">
        <v>23</v>
      </c>
      <c r="K11" s="35" t="s">
        <v>24</v>
      </c>
      <c r="L11" s="36" t="s">
        <v>25</v>
      </c>
      <c r="M11" s="53" t="s">
        <v>65</v>
      </c>
      <c r="N11" s="28" t="s">
        <v>108</v>
      </c>
      <c r="O11" s="28" t="s">
        <v>109</v>
      </c>
      <c r="P11" s="28" t="s">
        <v>110</v>
      </c>
      <c r="Q11" s="28" t="s">
        <v>111</v>
      </c>
      <c r="R11" s="28" t="s">
        <v>112</v>
      </c>
    </row>
    <row r="12" spans="1:18" ht="18.75" thickBot="1" x14ac:dyDescent="0.4">
      <c r="A12" s="72" t="s">
        <v>66</v>
      </c>
      <c r="B12" s="221" t="s">
        <v>113</v>
      </c>
      <c r="C12" s="221"/>
      <c r="D12" s="217">
        <v>10</v>
      </c>
      <c r="E12" s="217"/>
      <c r="F12" s="217">
        <v>8</v>
      </c>
      <c r="G12" s="217"/>
      <c r="H12" s="217">
        <v>3</v>
      </c>
      <c r="I12" s="217"/>
      <c r="J12" s="83">
        <v>4</v>
      </c>
      <c r="K12" s="84">
        <v>5</v>
      </c>
      <c r="L12" s="12">
        <f>SUM(D12:K12)</f>
        <v>30</v>
      </c>
      <c r="M12" s="26" t="s">
        <v>68</v>
      </c>
      <c r="N12" s="29">
        <v>2</v>
      </c>
      <c r="O12" s="70"/>
      <c r="P12" s="70"/>
      <c r="Q12" s="70"/>
      <c r="R12" s="70">
        <f>SUM(N12:Q12)</f>
        <v>2</v>
      </c>
    </row>
    <row r="13" spans="1:18" ht="18.75" thickBot="1" x14ac:dyDescent="0.4">
      <c r="A13" s="73" t="s">
        <v>69</v>
      </c>
      <c r="B13" s="198" t="s">
        <v>114</v>
      </c>
      <c r="C13" s="198"/>
      <c r="D13" s="205">
        <v>1</v>
      </c>
      <c r="E13" s="205"/>
      <c r="F13" s="205">
        <v>1</v>
      </c>
      <c r="G13" s="205"/>
      <c r="H13" s="205">
        <v>0</v>
      </c>
      <c r="I13" s="205"/>
      <c r="J13" s="79">
        <v>0</v>
      </c>
      <c r="K13" s="17">
        <v>6</v>
      </c>
      <c r="L13" s="12">
        <f t="shared" ref="L13:L21" si="0">SUM(D13:K13)</f>
        <v>8</v>
      </c>
      <c r="M13" s="27" t="s">
        <v>70</v>
      </c>
      <c r="N13" s="29">
        <v>2</v>
      </c>
      <c r="O13" s="70"/>
      <c r="P13" s="70"/>
      <c r="Q13" s="70"/>
      <c r="R13" s="70">
        <f t="shared" ref="R13:R22" si="1">SUM(N13:Q13)</f>
        <v>2</v>
      </c>
    </row>
    <row r="14" spans="1:18" ht="18.75" thickBot="1" x14ac:dyDescent="0.4">
      <c r="A14" s="73" t="s">
        <v>71</v>
      </c>
      <c r="B14" s="198" t="s">
        <v>115</v>
      </c>
      <c r="C14" s="198"/>
      <c r="D14" s="205">
        <v>2</v>
      </c>
      <c r="E14" s="205"/>
      <c r="F14" s="205">
        <v>1</v>
      </c>
      <c r="G14" s="205"/>
      <c r="H14" s="205">
        <v>1</v>
      </c>
      <c r="I14" s="205"/>
      <c r="J14" s="79">
        <v>0</v>
      </c>
      <c r="K14" s="17">
        <v>8</v>
      </c>
      <c r="L14" s="12">
        <f t="shared" si="0"/>
        <v>12</v>
      </c>
      <c r="M14" s="27" t="s">
        <v>72</v>
      </c>
      <c r="N14" s="29"/>
      <c r="O14" s="70"/>
      <c r="P14" s="70">
        <v>1</v>
      </c>
      <c r="Q14" s="70"/>
      <c r="R14" s="70">
        <f t="shared" si="1"/>
        <v>1</v>
      </c>
    </row>
    <row r="15" spans="1:18" ht="18.75" thickBot="1" x14ac:dyDescent="0.4">
      <c r="A15" s="73" t="s">
        <v>73</v>
      </c>
      <c r="B15" s="198" t="s">
        <v>116</v>
      </c>
      <c r="C15" s="198"/>
      <c r="D15" s="205">
        <v>10</v>
      </c>
      <c r="E15" s="205"/>
      <c r="F15" s="205">
        <v>7</v>
      </c>
      <c r="G15" s="205"/>
      <c r="H15" s="205">
        <v>3</v>
      </c>
      <c r="I15" s="205"/>
      <c r="J15" s="79">
        <v>0</v>
      </c>
      <c r="K15" s="17">
        <v>0</v>
      </c>
      <c r="L15" s="12">
        <f t="shared" si="0"/>
        <v>20</v>
      </c>
      <c r="M15" s="27" t="s">
        <v>74</v>
      </c>
      <c r="N15" s="29"/>
      <c r="O15" s="70">
        <v>1</v>
      </c>
      <c r="P15" s="70">
        <v>2</v>
      </c>
      <c r="Q15" s="70">
        <v>1</v>
      </c>
      <c r="R15" s="70">
        <f t="shared" si="1"/>
        <v>4</v>
      </c>
    </row>
    <row r="16" spans="1:18" ht="18.75" thickBot="1" x14ac:dyDescent="0.4">
      <c r="A16" s="73" t="s">
        <v>75</v>
      </c>
      <c r="B16" s="198" t="s">
        <v>117</v>
      </c>
      <c r="C16" s="198"/>
      <c r="D16" s="205">
        <v>17</v>
      </c>
      <c r="E16" s="205"/>
      <c r="F16" s="205">
        <v>8</v>
      </c>
      <c r="G16" s="205"/>
      <c r="H16" s="205">
        <v>3</v>
      </c>
      <c r="I16" s="205"/>
      <c r="J16" s="79">
        <v>1</v>
      </c>
      <c r="K16" s="17">
        <v>0</v>
      </c>
      <c r="L16" s="12">
        <f t="shared" si="0"/>
        <v>29</v>
      </c>
      <c r="M16" s="27" t="s">
        <v>76</v>
      </c>
      <c r="N16" s="29"/>
      <c r="O16" s="70"/>
      <c r="P16" s="70"/>
      <c r="Q16" s="70"/>
      <c r="R16" s="70">
        <f t="shared" si="1"/>
        <v>0</v>
      </c>
    </row>
    <row r="17" spans="1:18" ht="18.75" thickBot="1" x14ac:dyDescent="0.4">
      <c r="A17" s="73" t="s">
        <v>77</v>
      </c>
      <c r="B17" s="198"/>
      <c r="C17" s="198"/>
      <c r="D17" s="205">
        <v>17</v>
      </c>
      <c r="E17" s="205"/>
      <c r="F17" s="205">
        <v>3</v>
      </c>
      <c r="G17" s="205"/>
      <c r="H17" s="205">
        <v>0</v>
      </c>
      <c r="I17" s="205"/>
      <c r="J17" s="79">
        <v>0</v>
      </c>
      <c r="K17" s="17">
        <v>0</v>
      </c>
      <c r="L17" s="12">
        <f t="shared" si="0"/>
        <v>20</v>
      </c>
      <c r="M17" s="27" t="s">
        <v>78</v>
      </c>
      <c r="N17" s="29"/>
      <c r="O17" s="70"/>
      <c r="P17" s="70"/>
      <c r="Q17" s="70"/>
      <c r="R17" s="70">
        <f t="shared" si="1"/>
        <v>0</v>
      </c>
    </row>
    <row r="18" spans="1:18" ht="18.75" thickBot="1" x14ac:dyDescent="0.4">
      <c r="A18" s="73" t="s">
        <v>79</v>
      </c>
      <c r="B18" s="198" t="s">
        <v>118</v>
      </c>
      <c r="C18" s="198"/>
      <c r="D18" s="205">
        <v>0</v>
      </c>
      <c r="E18" s="205"/>
      <c r="F18" s="205">
        <v>0</v>
      </c>
      <c r="G18" s="205"/>
      <c r="H18" s="205">
        <v>0</v>
      </c>
      <c r="I18" s="205"/>
      <c r="J18" s="79">
        <v>0</v>
      </c>
      <c r="K18" s="17">
        <v>0</v>
      </c>
      <c r="L18" s="12">
        <f t="shared" si="0"/>
        <v>0</v>
      </c>
      <c r="M18" s="27" t="s">
        <v>80</v>
      </c>
      <c r="N18" s="29"/>
      <c r="O18" s="70"/>
      <c r="P18" s="70"/>
      <c r="Q18" s="70"/>
      <c r="R18" s="70">
        <f t="shared" si="1"/>
        <v>0</v>
      </c>
    </row>
    <row r="19" spans="1:18" ht="18.75" thickBot="1" x14ac:dyDescent="0.4">
      <c r="A19" s="73" t="s">
        <v>81</v>
      </c>
      <c r="B19" s="198"/>
      <c r="C19" s="198"/>
      <c r="D19" s="205">
        <v>24</v>
      </c>
      <c r="E19" s="205"/>
      <c r="F19" s="205">
        <v>15</v>
      </c>
      <c r="G19" s="205"/>
      <c r="H19" s="205">
        <v>1</v>
      </c>
      <c r="I19" s="205"/>
      <c r="J19" s="79">
        <v>10</v>
      </c>
      <c r="K19" s="17">
        <v>10</v>
      </c>
      <c r="L19" s="12">
        <f>SUM(D19:K19)</f>
        <v>60</v>
      </c>
      <c r="M19" s="27" t="s">
        <v>82</v>
      </c>
      <c r="N19" s="29"/>
      <c r="O19" s="70"/>
      <c r="P19" s="70"/>
      <c r="Q19" s="70"/>
      <c r="R19" s="70">
        <f t="shared" si="1"/>
        <v>0</v>
      </c>
    </row>
    <row r="20" spans="1:18" ht="18.75" thickBot="1" x14ac:dyDescent="0.4">
      <c r="A20" s="73" t="s">
        <v>83</v>
      </c>
      <c r="B20" s="198" t="s">
        <v>119</v>
      </c>
      <c r="C20" s="198"/>
      <c r="D20" s="205">
        <v>0</v>
      </c>
      <c r="E20" s="205"/>
      <c r="F20" s="205">
        <v>0</v>
      </c>
      <c r="G20" s="205"/>
      <c r="H20" s="205">
        <v>0</v>
      </c>
      <c r="I20" s="205"/>
      <c r="J20" s="79">
        <v>1</v>
      </c>
      <c r="K20" s="17">
        <v>0</v>
      </c>
      <c r="L20" s="12">
        <v>0</v>
      </c>
      <c r="M20" s="27" t="s">
        <v>84</v>
      </c>
      <c r="N20" s="29"/>
      <c r="O20" s="70"/>
      <c r="P20" s="70"/>
      <c r="Q20" s="70"/>
      <c r="R20" s="70">
        <f t="shared" si="1"/>
        <v>0</v>
      </c>
    </row>
    <row r="21" spans="1:18" ht="36.75" thickBot="1" x14ac:dyDescent="0.4">
      <c r="A21" s="73" t="s">
        <v>120</v>
      </c>
      <c r="B21" s="198" t="s">
        <v>121</v>
      </c>
      <c r="C21" s="198"/>
      <c r="D21" s="205">
        <v>24</v>
      </c>
      <c r="E21" s="205"/>
      <c r="F21" s="205">
        <v>6</v>
      </c>
      <c r="G21" s="205"/>
      <c r="H21" s="205">
        <v>4</v>
      </c>
      <c r="I21" s="205"/>
      <c r="J21" s="79">
        <v>1</v>
      </c>
      <c r="K21" s="17">
        <v>0</v>
      </c>
      <c r="L21" s="12">
        <f t="shared" si="0"/>
        <v>35</v>
      </c>
      <c r="M21" s="27" t="s">
        <v>86</v>
      </c>
      <c r="N21" s="29"/>
      <c r="O21" s="70"/>
      <c r="P21" s="70"/>
      <c r="Q21" s="70"/>
      <c r="R21" s="70">
        <f t="shared" si="1"/>
        <v>0</v>
      </c>
    </row>
    <row r="22" spans="1:18" ht="18.75" thickBot="1" x14ac:dyDescent="0.4">
      <c r="A22" s="92" t="s">
        <v>35</v>
      </c>
      <c r="B22" s="207"/>
      <c r="C22" s="207"/>
      <c r="D22" s="206">
        <f>SUM(D12:D21)</f>
        <v>105</v>
      </c>
      <c r="E22" s="206"/>
      <c r="F22" s="206">
        <f>SUM(F12:F21)</f>
        <v>49</v>
      </c>
      <c r="G22" s="206"/>
      <c r="H22" s="206">
        <f>SUM(H12:H21)</f>
        <v>15</v>
      </c>
      <c r="I22" s="206"/>
      <c r="J22" s="77">
        <f>SUM(J12:J21)</f>
        <v>17</v>
      </c>
      <c r="K22" s="35">
        <f>SUM(K12:K21)</f>
        <v>29</v>
      </c>
      <c r="L22" s="93">
        <f>SUM(L12:L21)</f>
        <v>214</v>
      </c>
      <c r="M22" s="50"/>
      <c r="N22" s="29">
        <f>SUM(N12:N21)</f>
        <v>4</v>
      </c>
      <c r="O22" s="29">
        <f>SUM(O12:O21)</f>
        <v>1</v>
      </c>
      <c r="P22" s="29">
        <f>SUM(P12:P21)</f>
        <v>3</v>
      </c>
      <c r="Q22" s="29">
        <f>SUM(Q12:Q21)</f>
        <v>1</v>
      </c>
      <c r="R22" s="70">
        <f t="shared" si="1"/>
        <v>9</v>
      </c>
    </row>
    <row r="24" spans="1:18" s="25" customFormat="1" ht="9.75" customHeight="1" x14ac:dyDescent="0.3">
      <c r="A24" s="74"/>
    </row>
    <row r="25" spans="1:18" ht="27.75" x14ac:dyDescent="0.3">
      <c r="A25" s="218" t="s">
        <v>0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08" t="s">
        <v>87</v>
      </c>
      <c r="L25" s="209"/>
      <c r="M25" s="210"/>
    </row>
    <row r="26" spans="1:18" x14ac:dyDescent="0.3">
      <c r="K26" s="211"/>
      <c r="L26" s="212"/>
      <c r="M26" s="213"/>
    </row>
    <row r="27" spans="1:18" ht="18.75" thickBot="1" x14ac:dyDescent="0.4">
      <c r="A27" s="85" t="s">
        <v>2</v>
      </c>
      <c r="B27" s="13" t="s">
        <v>3</v>
      </c>
      <c r="C27" s="13"/>
      <c r="D27" s="13"/>
      <c r="E27" s="13"/>
      <c r="F27" s="13"/>
      <c r="G27" s="3"/>
      <c r="H27" s="3"/>
      <c r="I27" s="3"/>
      <c r="J27" s="2"/>
      <c r="K27" s="211"/>
      <c r="L27" s="212"/>
      <c r="M27" s="213"/>
    </row>
    <row r="28" spans="1:18" ht="18.75" thickBot="1" x14ac:dyDescent="0.4">
      <c r="A28" s="86" t="s">
        <v>4</v>
      </c>
      <c r="B28" s="5" t="s">
        <v>64</v>
      </c>
      <c r="C28" s="5"/>
      <c r="D28" s="5"/>
      <c r="E28" s="5"/>
      <c r="F28" s="5"/>
      <c r="G28" s="4"/>
      <c r="H28" s="4"/>
      <c r="I28" s="4"/>
      <c r="J28" s="2"/>
      <c r="K28" s="211"/>
      <c r="L28" s="212"/>
      <c r="M28" s="213"/>
    </row>
    <row r="29" spans="1:18" ht="18.75" thickBot="1" x14ac:dyDescent="0.4">
      <c r="A29" s="86" t="s">
        <v>6</v>
      </c>
      <c r="B29" s="5" t="s">
        <v>59</v>
      </c>
      <c r="C29" s="5"/>
      <c r="D29" s="5"/>
      <c r="E29" s="5"/>
      <c r="F29" s="5"/>
      <c r="G29" s="4"/>
      <c r="H29" s="4"/>
      <c r="I29" s="4"/>
      <c r="J29" s="2"/>
      <c r="K29" s="211"/>
      <c r="L29" s="212"/>
      <c r="M29" s="213"/>
    </row>
    <row r="30" spans="1:18" ht="18.75" thickBot="1" x14ac:dyDescent="0.4">
      <c r="A30" s="87" t="s">
        <v>60</v>
      </c>
      <c r="B30" s="75">
        <v>43209</v>
      </c>
      <c r="C30" s="88"/>
      <c r="D30" s="88"/>
      <c r="E30" s="88"/>
      <c r="F30" s="88"/>
      <c r="G30" s="76"/>
      <c r="H30" s="76"/>
      <c r="I30" s="76"/>
      <c r="J30" s="2"/>
      <c r="K30" s="211"/>
      <c r="L30" s="212"/>
      <c r="M30" s="213"/>
    </row>
    <row r="31" spans="1:18" ht="15.75" thickBot="1" x14ac:dyDescent="0.35">
      <c r="K31" s="211"/>
      <c r="L31" s="212"/>
      <c r="M31" s="213"/>
    </row>
    <row r="32" spans="1:18" ht="18.75" thickBot="1" x14ac:dyDescent="0.4">
      <c r="A32" s="89" t="s">
        <v>9</v>
      </c>
      <c r="B32" s="32" t="s">
        <v>10</v>
      </c>
      <c r="C32" s="6"/>
      <c r="D32" s="32" t="s">
        <v>12</v>
      </c>
      <c r="E32" s="9" t="s">
        <v>61</v>
      </c>
      <c r="F32" s="32" t="s">
        <v>13</v>
      </c>
      <c r="G32" s="80" t="s">
        <v>107</v>
      </c>
      <c r="H32" s="13"/>
      <c r="I32" s="1"/>
      <c r="K32" s="211"/>
      <c r="L32" s="212"/>
      <c r="M32" s="213"/>
    </row>
    <row r="33" spans="1:18" ht="18.75" thickBot="1" x14ac:dyDescent="0.4">
      <c r="A33" s="90"/>
      <c r="B33" s="32" t="s">
        <v>14</v>
      </c>
      <c r="C33" s="6" t="s">
        <v>61</v>
      </c>
      <c r="D33" s="32" t="s">
        <v>15</v>
      </c>
      <c r="E33" s="9"/>
      <c r="F33" s="32" t="s">
        <v>16</v>
      </c>
      <c r="G33" s="16">
        <v>7</v>
      </c>
      <c r="H33" s="5"/>
      <c r="I33" s="5"/>
      <c r="J33" s="33"/>
      <c r="K33" s="214"/>
      <c r="L33" s="215"/>
      <c r="M33" s="216"/>
    </row>
    <row r="34" spans="1:18" ht="18.75" thickBot="1" x14ac:dyDescent="0.4">
      <c r="A34" s="9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8" ht="18.75" thickBot="1" x14ac:dyDescent="0.35">
      <c r="A35" s="91" t="s">
        <v>18</v>
      </c>
      <c r="B35" s="206" t="s">
        <v>19</v>
      </c>
      <c r="C35" s="206"/>
      <c r="D35" s="206" t="s">
        <v>20</v>
      </c>
      <c r="E35" s="206"/>
      <c r="F35" s="206" t="s">
        <v>21</v>
      </c>
      <c r="G35" s="206"/>
      <c r="H35" s="206" t="s">
        <v>22</v>
      </c>
      <c r="I35" s="206" t="s">
        <v>22</v>
      </c>
      <c r="J35" s="77" t="s">
        <v>23</v>
      </c>
      <c r="K35" s="35" t="s">
        <v>24</v>
      </c>
      <c r="L35" s="36" t="s">
        <v>25</v>
      </c>
      <c r="M35" s="15" t="s">
        <v>65</v>
      </c>
      <c r="N35" s="28" t="s">
        <v>108</v>
      </c>
      <c r="O35" s="28" t="s">
        <v>109</v>
      </c>
      <c r="P35" s="28" t="s">
        <v>110</v>
      </c>
      <c r="Q35" s="28" t="s">
        <v>111</v>
      </c>
      <c r="R35" s="28" t="s">
        <v>112</v>
      </c>
    </row>
    <row r="36" spans="1:18" ht="18.75" thickBot="1" x14ac:dyDescent="0.4">
      <c r="A36" s="72" t="s">
        <v>66</v>
      </c>
      <c r="B36" s="221" t="s">
        <v>122</v>
      </c>
      <c r="C36" s="221"/>
      <c r="D36" s="217">
        <v>10</v>
      </c>
      <c r="E36" s="217"/>
      <c r="F36" s="217">
        <v>4</v>
      </c>
      <c r="G36" s="217"/>
      <c r="H36" s="217">
        <v>0</v>
      </c>
      <c r="I36" s="217"/>
      <c r="J36" s="83">
        <v>2</v>
      </c>
      <c r="K36" s="84">
        <v>3</v>
      </c>
      <c r="L36" s="12">
        <f t="shared" ref="L36:L45" si="2">SUM(D36:K36)</f>
        <v>19</v>
      </c>
      <c r="M36" s="8" t="s">
        <v>68</v>
      </c>
      <c r="N36" s="29"/>
      <c r="O36" s="70"/>
      <c r="P36" s="70"/>
      <c r="Q36" s="70"/>
      <c r="R36" s="70">
        <f>SUM(N36:Q36)</f>
        <v>0</v>
      </c>
    </row>
    <row r="37" spans="1:18" ht="18.75" thickBot="1" x14ac:dyDescent="0.4">
      <c r="A37" s="73" t="s">
        <v>69</v>
      </c>
      <c r="B37" s="198"/>
      <c r="C37" s="198"/>
      <c r="D37" s="205">
        <v>10</v>
      </c>
      <c r="E37" s="205"/>
      <c r="F37" s="205">
        <v>7</v>
      </c>
      <c r="G37" s="205"/>
      <c r="H37" s="205">
        <v>0</v>
      </c>
      <c r="I37" s="205"/>
      <c r="J37" s="79">
        <v>1</v>
      </c>
      <c r="K37" s="17">
        <v>0</v>
      </c>
      <c r="L37" s="12">
        <f t="shared" si="2"/>
        <v>18</v>
      </c>
      <c r="M37" s="11" t="s">
        <v>70</v>
      </c>
      <c r="N37" s="29"/>
      <c r="O37" s="70"/>
      <c r="P37" s="70"/>
      <c r="Q37" s="70"/>
      <c r="R37" s="70">
        <f t="shared" ref="R37:R46" si="3">SUM(N37:Q37)</f>
        <v>0</v>
      </c>
    </row>
    <row r="38" spans="1:18" ht="18.75" thickBot="1" x14ac:dyDescent="0.4">
      <c r="A38" s="73" t="s">
        <v>71</v>
      </c>
      <c r="B38" s="198" t="s">
        <v>123</v>
      </c>
      <c r="C38" s="198"/>
      <c r="D38" s="205">
        <v>9</v>
      </c>
      <c r="E38" s="205"/>
      <c r="F38" s="205">
        <v>9</v>
      </c>
      <c r="G38" s="205"/>
      <c r="H38" s="205">
        <v>1</v>
      </c>
      <c r="I38" s="205"/>
      <c r="J38" s="79">
        <v>0</v>
      </c>
      <c r="K38" s="17">
        <v>5</v>
      </c>
      <c r="L38" s="12">
        <f t="shared" si="2"/>
        <v>24</v>
      </c>
      <c r="M38" s="11" t="s">
        <v>72</v>
      </c>
      <c r="N38" s="29"/>
      <c r="O38" s="70"/>
      <c r="P38" s="70"/>
      <c r="Q38" s="70"/>
      <c r="R38" s="70">
        <f t="shared" si="3"/>
        <v>0</v>
      </c>
    </row>
    <row r="39" spans="1:18" ht="18.75" thickBot="1" x14ac:dyDescent="0.4">
      <c r="A39" s="73" t="s">
        <v>73</v>
      </c>
      <c r="B39" s="198" t="s">
        <v>124</v>
      </c>
      <c r="C39" s="198"/>
      <c r="D39" s="205">
        <v>5</v>
      </c>
      <c r="E39" s="205"/>
      <c r="F39" s="205">
        <v>1</v>
      </c>
      <c r="G39" s="205"/>
      <c r="H39" s="205">
        <v>4</v>
      </c>
      <c r="I39" s="205"/>
      <c r="J39" s="79">
        <v>1</v>
      </c>
      <c r="K39" s="17">
        <v>2</v>
      </c>
      <c r="L39" s="12">
        <f t="shared" si="2"/>
        <v>13</v>
      </c>
      <c r="M39" s="11" t="s">
        <v>74</v>
      </c>
      <c r="N39" s="29"/>
      <c r="O39" s="70">
        <v>1</v>
      </c>
      <c r="P39" s="70"/>
      <c r="Q39" s="70"/>
      <c r="R39" s="70">
        <f t="shared" si="3"/>
        <v>1</v>
      </c>
    </row>
    <row r="40" spans="1:18" ht="18.75" thickBot="1" x14ac:dyDescent="0.4">
      <c r="A40" s="73" t="s">
        <v>75</v>
      </c>
      <c r="B40" s="198" t="s">
        <v>125</v>
      </c>
      <c r="C40" s="198"/>
      <c r="D40" s="205">
        <v>0</v>
      </c>
      <c r="E40" s="205"/>
      <c r="F40" s="205">
        <v>6</v>
      </c>
      <c r="G40" s="205"/>
      <c r="H40" s="205">
        <v>0</v>
      </c>
      <c r="I40" s="205"/>
      <c r="J40" s="79">
        <v>2</v>
      </c>
      <c r="K40" s="17">
        <v>42</v>
      </c>
      <c r="L40" s="12">
        <f t="shared" si="2"/>
        <v>50</v>
      </c>
      <c r="M40" s="11" t="s">
        <v>76</v>
      </c>
      <c r="N40" s="29"/>
      <c r="O40" s="70"/>
      <c r="P40" s="70"/>
      <c r="Q40" s="70"/>
      <c r="R40" s="70">
        <f t="shared" si="3"/>
        <v>0</v>
      </c>
    </row>
    <row r="41" spans="1:18" ht="18.75" thickBot="1" x14ac:dyDescent="0.4">
      <c r="A41" s="73" t="s">
        <v>77</v>
      </c>
      <c r="B41" s="198"/>
      <c r="C41" s="198"/>
      <c r="D41" s="205">
        <v>20</v>
      </c>
      <c r="E41" s="205"/>
      <c r="F41" s="205">
        <v>12</v>
      </c>
      <c r="G41" s="205"/>
      <c r="H41" s="205">
        <v>0</v>
      </c>
      <c r="I41" s="205"/>
      <c r="J41" s="79">
        <v>0</v>
      </c>
      <c r="K41" s="17">
        <v>3</v>
      </c>
      <c r="L41" s="12">
        <f t="shared" si="2"/>
        <v>35</v>
      </c>
      <c r="M41" s="11" t="s">
        <v>78</v>
      </c>
      <c r="N41" s="29"/>
      <c r="O41" s="70"/>
      <c r="P41" s="70"/>
      <c r="Q41" s="70"/>
      <c r="R41" s="70">
        <f t="shared" si="3"/>
        <v>0</v>
      </c>
    </row>
    <row r="42" spans="1:18" ht="18.75" thickBot="1" x14ac:dyDescent="0.4">
      <c r="A42" s="73" t="s">
        <v>79</v>
      </c>
      <c r="B42" s="198"/>
      <c r="C42" s="198"/>
      <c r="D42" s="205">
        <v>14</v>
      </c>
      <c r="E42" s="205"/>
      <c r="F42" s="205">
        <v>11</v>
      </c>
      <c r="G42" s="205"/>
      <c r="H42" s="205">
        <v>3</v>
      </c>
      <c r="I42" s="205"/>
      <c r="J42" s="79">
        <v>1</v>
      </c>
      <c r="K42" s="17">
        <v>0</v>
      </c>
      <c r="L42" s="12">
        <f t="shared" si="2"/>
        <v>29</v>
      </c>
      <c r="M42" s="11" t="s">
        <v>80</v>
      </c>
      <c r="N42" s="29"/>
      <c r="O42" s="70"/>
      <c r="P42" s="70"/>
      <c r="Q42" s="70"/>
      <c r="R42" s="70">
        <f t="shared" si="3"/>
        <v>0</v>
      </c>
    </row>
    <row r="43" spans="1:18" ht="18.75" thickBot="1" x14ac:dyDescent="0.4">
      <c r="A43" s="73" t="s">
        <v>81</v>
      </c>
      <c r="B43" s="198" t="s">
        <v>92</v>
      </c>
      <c r="C43" s="198"/>
      <c r="D43" s="205">
        <v>32</v>
      </c>
      <c r="E43" s="205"/>
      <c r="F43" s="205">
        <v>14</v>
      </c>
      <c r="G43" s="205"/>
      <c r="H43" s="205">
        <v>4</v>
      </c>
      <c r="I43" s="205"/>
      <c r="J43" s="79">
        <v>13</v>
      </c>
      <c r="K43" s="17">
        <v>19</v>
      </c>
      <c r="L43" s="12">
        <f t="shared" si="2"/>
        <v>82</v>
      </c>
      <c r="M43" s="11" t="s">
        <v>82</v>
      </c>
      <c r="N43" s="29"/>
      <c r="O43" s="70"/>
      <c r="P43" s="70"/>
      <c r="Q43" s="70"/>
      <c r="R43" s="70">
        <f t="shared" si="3"/>
        <v>0</v>
      </c>
    </row>
    <row r="44" spans="1:18" ht="18.75" thickBot="1" x14ac:dyDescent="0.4">
      <c r="A44" s="73" t="s">
        <v>83</v>
      </c>
      <c r="B44" s="198"/>
      <c r="C44" s="198"/>
      <c r="D44" s="205">
        <v>2</v>
      </c>
      <c r="E44" s="205"/>
      <c r="F44" s="205">
        <v>0</v>
      </c>
      <c r="G44" s="205"/>
      <c r="H44" s="205">
        <v>0</v>
      </c>
      <c r="I44" s="205"/>
      <c r="J44" s="79">
        <v>2</v>
      </c>
      <c r="K44" s="17">
        <v>0</v>
      </c>
      <c r="L44" s="12">
        <f t="shared" si="2"/>
        <v>4</v>
      </c>
      <c r="M44" s="11" t="s">
        <v>84</v>
      </c>
      <c r="N44" s="29"/>
      <c r="O44" s="70"/>
      <c r="P44" s="70"/>
      <c r="Q44" s="70"/>
      <c r="R44" s="70">
        <f t="shared" si="3"/>
        <v>0</v>
      </c>
    </row>
    <row r="45" spans="1:18" ht="18.75" thickBot="1" x14ac:dyDescent="0.4">
      <c r="A45" s="73" t="s">
        <v>85</v>
      </c>
      <c r="B45" s="198"/>
      <c r="C45" s="198"/>
      <c r="D45" s="205">
        <v>16</v>
      </c>
      <c r="E45" s="205"/>
      <c r="F45" s="205">
        <v>7</v>
      </c>
      <c r="G45" s="205"/>
      <c r="H45" s="205">
        <v>4</v>
      </c>
      <c r="I45" s="205"/>
      <c r="J45" s="79">
        <v>1</v>
      </c>
      <c r="K45" s="17">
        <v>0</v>
      </c>
      <c r="L45" s="12">
        <f t="shared" si="2"/>
        <v>28</v>
      </c>
      <c r="M45" s="11" t="s">
        <v>86</v>
      </c>
      <c r="N45" s="29"/>
      <c r="O45" s="70"/>
      <c r="P45" s="70"/>
      <c r="Q45" s="70"/>
      <c r="R45" s="70">
        <f t="shared" si="3"/>
        <v>0</v>
      </c>
    </row>
    <row r="46" spans="1:18" ht="18.75" thickBot="1" x14ac:dyDescent="0.4">
      <c r="A46" s="92" t="s">
        <v>35</v>
      </c>
      <c r="B46" s="207"/>
      <c r="C46" s="207"/>
      <c r="D46" s="206">
        <f>SUM(D36:D45)</f>
        <v>118</v>
      </c>
      <c r="E46" s="206"/>
      <c r="F46" s="206">
        <f>SUM(F36:F45)</f>
        <v>71</v>
      </c>
      <c r="G46" s="206"/>
      <c r="H46" s="206">
        <f>SUM(H39:H45)</f>
        <v>15</v>
      </c>
      <c r="I46" s="206"/>
      <c r="J46" s="77">
        <f>SUM(J36:J45)</f>
        <v>23</v>
      </c>
      <c r="K46" s="35">
        <f>SUM(K36:K45)</f>
        <v>74</v>
      </c>
      <c r="L46" s="93">
        <f>SUM(L36:L45)</f>
        <v>302</v>
      </c>
      <c r="M46" s="44"/>
      <c r="N46" s="29">
        <f>SUM(N36:N45)</f>
        <v>0</v>
      </c>
      <c r="O46" s="29">
        <f>SUM(O36:O45)</f>
        <v>1</v>
      </c>
      <c r="P46" s="29">
        <f>SUM(P36:P45)</f>
        <v>0</v>
      </c>
      <c r="Q46" s="29">
        <f>SUM(Q36:Q45)</f>
        <v>0</v>
      </c>
      <c r="R46" s="70">
        <f t="shared" si="3"/>
        <v>1</v>
      </c>
    </row>
    <row r="48" spans="1:18" s="25" customFormat="1" ht="9" customHeight="1" x14ac:dyDescent="0.3">
      <c r="A48" s="74"/>
    </row>
    <row r="50" spans="1:18" ht="27.75" x14ac:dyDescent="0.3">
      <c r="A50" s="218" t="s">
        <v>0</v>
      </c>
      <c r="B50" s="219"/>
      <c r="C50" s="219"/>
      <c r="D50" s="219"/>
      <c r="E50" s="219"/>
      <c r="F50" s="219"/>
      <c r="G50" s="219"/>
      <c r="H50" s="219"/>
      <c r="I50" s="219"/>
      <c r="J50" s="220"/>
      <c r="K50" s="208" t="s">
        <v>126</v>
      </c>
      <c r="L50" s="209"/>
      <c r="M50" s="210"/>
    </row>
    <row r="51" spans="1:18" x14ac:dyDescent="0.3">
      <c r="K51" s="211"/>
      <c r="L51" s="212"/>
      <c r="M51" s="213"/>
    </row>
    <row r="52" spans="1:18" ht="18.75" thickBot="1" x14ac:dyDescent="0.4">
      <c r="A52" s="85" t="s">
        <v>2</v>
      </c>
      <c r="B52" s="13" t="s">
        <v>3</v>
      </c>
      <c r="C52" s="13"/>
      <c r="D52" s="13"/>
      <c r="E52" s="13"/>
      <c r="F52" s="13"/>
      <c r="G52" s="3"/>
      <c r="H52" s="3"/>
      <c r="I52" s="3"/>
      <c r="J52" s="2"/>
      <c r="K52" s="211"/>
      <c r="L52" s="212"/>
      <c r="M52" s="213"/>
    </row>
    <row r="53" spans="1:18" ht="18.75" thickBot="1" x14ac:dyDescent="0.4">
      <c r="A53" s="86" t="s">
        <v>4</v>
      </c>
      <c r="B53" s="5" t="s">
        <v>64</v>
      </c>
      <c r="C53" s="5"/>
      <c r="D53" s="5"/>
      <c r="E53" s="5"/>
      <c r="F53" s="5"/>
      <c r="G53" s="4"/>
      <c r="H53" s="4"/>
      <c r="I53" s="4"/>
      <c r="J53" s="2"/>
      <c r="K53" s="211"/>
      <c r="L53" s="212"/>
      <c r="M53" s="213"/>
    </row>
    <row r="54" spans="1:18" ht="18.75" thickBot="1" x14ac:dyDescent="0.4">
      <c r="A54" s="86" t="s">
        <v>6</v>
      </c>
      <c r="B54" s="5" t="s">
        <v>59</v>
      </c>
      <c r="C54" s="5"/>
      <c r="D54" s="5"/>
      <c r="E54" s="5"/>
      <c r="F54" s="5"/>
      <c r="G54" s="4"/>
      <c r="H54" s="4"/>
      <c r="I54" s="4"/>
      <c r="J54" s="2"/>
      <c r="K54" s="211"/>
      <c r="L54" s="212"/>
      <c r="M54" s="213"/>
    </row>
    <row r="55" spans="1:18" ht="18.75" thickBot="1" x14ac:dyDescent="0.4">
      <c r="A55" s="87" t="s">
        <v>60</v>
      </c>
      <c r="B55" s="75">
        <v>43216</v>
      </c>
      <c r="C55" s="88"/>
      <c r="D55" s="88"/>
      <c r="E55" s="88"/>
      <c r="F55" s="88"/>
      <c r="G55" s="76"/>
      <c r="H55" s="76"/>
      <c r="I55" s="76"/>
      <c r="J55" s="2"/>
      <c r="K55" s="211"/>
      <c r="L55" s="212"/>
      <c r="M55" s="213"/>
    </row>
    <row r="56" spans="1:18" x14ac:dyDescent="0.3">
      <c r="K56" s="211"/>
      <c r="L56" s="212"/>
      <c r="M56" s="213"/>
    </row>
    <row r="57" spans="1:18" ht="18.75" thickBot="1" x14ac:dyDescent="0.4">
      <c r="A57" s="89" t="s">
        <v>9</v>
      </c>
      <c r="B57" s="32" t="s">
        <v>10</v>
      </c>
      <c r="C57" s="82" t="s">
        <v>61</v>
      </c>
      <c r="D57" s="32" t="s">
        <v>12</v>
      </c>
      <c r="E57" s="81" t="s">
        <v>61</v>
      </c>
      <c r="F57" s="32" t="s">
        <v>13</v>
      </c>
      <c r="G57" s="80" t="s">
        <v>107</v>
      </c>
      <c r="H57" s="13"/>
      <c r="I57" s="1"/>
      <c r="K57" s="211"/>
      <c r="L57" s="212"/>
      <c r="M57" s="213"/>
    </row>
    <row r="58" spans="1:18" ht="18.75" thickBot="1" x14ac:dyDescent="0.4">
      <c r="A58" s="90"/>
      <c r="B58" s="32" t="s">
        <v>14</v>
      </c>
      <c r="C58" s="70"/>
      <c r="D58" s="32" t="s">
        <v>15</v>
      </c>
      <c r="E58" s="9"/>
      <c r="F58" s="32" t="s">
        <v>16</v>
      </c>
      <c r="G58" s="228" t="s">
        <v>130</v>
      </c>
      <c r="H58" s="228"/>
      <c r="I58" s="5"/>
      <c r="J58" s="33"/>
      <c r="K58" s="214"/>
      <c r="L58" s="215"/>
      <c r="M58" s="216"/>
    </row>
    <row r="59" spans="1:18" ht="18.75" thickBot="1" x14ac:dyDescent="0.4">
      <c r="A59" s="9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8" ht="18.75" thickBot="1" x14ac:dyDescent="0.35">
      <c r="A60" s="91" t="s">
        <v>18</v>
      </c>
      <c r="B60" s="206" t="s">
        <v>19</v>
      </c>
      <c r="C60" s="206"/>
      <c r="D60" s="206" t="s">
        <v>20</v>
      </c>
      <c r="E60" s="206"/>
      <c r="F60" s="206" t="s">
        <v>21</v>
      </c>
      <c r="G60" s="206"/>
      <c r="H60" s="206" t="s">
        <v>22</v>
      </c>
      <c r="I60" s="206" t="s">
        <v>22</v>
      </c>
      <c r="J60" s="77" t="s">
        <v>23</v>
      </c>
      <c r="K60" s="35" t="s">
        <v>24</v>
      </c>
      <c r="L60" s="36" t="s">
        <v>25</v>
      </c>
      <c r="M60" s="15" t="s">
        <v>65</v>
      </c>
      <c r="N60" s="28" t="s">
        <v>108</v>
      </c>
      <c r="O60" s="28" t="s">
        <v>109</v>
      </c>
      <c r="P60" s="28" t="s">
        <v>110</v>
      </c>
      <c r="Q60" s="28" t="s">
        <v>111</v>
      </c>
      <c r="R60" s="28" t="s">
        <v>112</v>
      </c>
    </row>
    <row r="61" spans="1:18" ht="18.75" thickBot="1" x14ac:dyDescent="0.4">
      <c r="A61" s="95" t="s">
        <v>66</v>
      </c>
      <c r="B61" s="221" t="s">
        <v>129</v>
      </c>
      <c r="C61" s="221"/>
      <c r="D61" s="217">
        <v>21</v>
      </c>
      <c r="E61" s="217"/>
      <c r="F61" s="217">
        <v>16</v>
      </c>
      <c r="G61" s="217"/>
      <c r="H61" s="217">
        <v>1</v>
      </c>
      <c r="I61" s="217"/>
      <c r="J61" s="83">
        <v>7</v>
      </c>
      <c r="K61" s="84">
        <v>3</v>
      </c>
      <c r="L61" s="12">
        <f t="shared" ref="L61:L70" si="4">SUM(D61:K61)</f>
        <v>48</v>
      </c>
      <c r="M61" s="8" t="s">
        <v>68</v>
      </c>
      <c r="N61" s="29"/>
      <c r="O61" s="70"/>
      <c r="P61" s="70">
        <v>3</v>
      </c>
      <c r="Q61" s="70"/>
      <c r="R61" s="70">
        <f>SUM(N61:Q61)</f>
        <v>3</v>
      </c>
    </row>
    <row r="62" spans="1:18" ht="18.75" thickBot="1" x14ac:dyDescent="0.4">
      <c r="A62" s="96" t="s">
        <v>69</v>
      </c>
      <c r="B62" s="221" t="s">
        <v>133</v>
      </c>
      <c r="C62" s="221"/>
      <c r="D62" s="205">
        <v>12</v>
      </c>
      <c r="E62" s="205"/>
      <c r="F62" s="205">
        <v>8</v>
      </c>
      <c r="G62" s="205"/>
      <c r="H62" s="205">
        <v>5</v>
      </c>
      <c r="I62" s="205"/>
      <c r="J62" s="79">
        <v>1</v>
      </c>
      <c r="K62" s="17">
        <v>0</v>
      </c>
      <c r="L62" s="12">
        <f t="shared" si="4"/>
        <v>26</v>
      </c>
      <c r="M62" s="11" t="s">
        <v>70</v>
      </c>
      <c r="N62" s="29"/>
      <c r="O62" s="70"/>
      <c r="P62" s="70"/>
      <c r="Q62" s="70"/>
      <c r="R62" s="70">
        <f t="shared" ref="R62:R71" si="5">SUM(N62:Q62)</f>
        <v>0</v>
      </c>
    </row>
    <row r="63" spans="1:18" ht="18.75" thickBot="1" x14ac:dyDescent="0.4">
      <c r="A63" s="96" t="s">
        <v>71</v>
      </c>
      <c r="B63" s="198" t="s">
        <v>134</v>
      </c>
      <c r="C63" s="198"/>
      <c r="D63" s="205">
        <v>32</v>
      </c>
      <c r="E63" s="205"/>
      <c r="F63" s="205">
        <v>18</v>
      </c>
      <c r="G63" s="205"/>
      <c r="H63" s="205">
        <v>2</v>
      </c>
      <c r="I63" s="205"/>
      <c r="J63" s="79">
        <v>2</v>
      </c>
      <c r="K63" s="17">
        <v>14</v>
      </c>
      <c r="L63" s="12">
        <f t="shared" si="4"/>
        <v>68</v>
      </c>
      <c r="M63" s="11" t="s">
        <v>72</v>
      </c>
      <c r="N63" s="29"/>
      <c r="O63" s="70"/>
      <c r="P63" s="70">
        <v>2</v>
      </c>
      <c r="Q63" s="70"/>
      <c r="R63" s="70">
        <f t="shared" si="5"/>
        <v>2</v>
      </c>
    </row>
    <row r="64" spans="1:18" ht="18.75" thickBot="1" x14ac:dyDescent="0.4">
      <c r="A64" s="96" t="s">
        <v>73</v>
      </c>
      <c r="B64" s="198" t="s">
        <v>132</v>
      </c>
      <c r="C64" s="198"/>
      <c r="D64" s="205">
        <v>20</v>
      </c>
      <c r="E64" s="205"/>
      <c r="F64" s="205">
        <v>10</v>
      </c>
      <c r="G64" s="205"/>
      <c r="H64" s="205">
        <v>12</v>
      </c>
      <c r="I64" s="205"/>
      <c r="J64" s="79">
        <v>4</v>
      </c>
      <c r="K64" s="17">
        <v>0</v>
      </c>
      <c r="L64" s="12">
        <f t="shared" si="4"/>
        <v>46</v>
      </c>
      <c r="M64" s="11" t="s">
        <v>74</v>
      </c>
      <c r="N64" s="29"/>
      <c r="O64" s="70"/>
      <c r="P64" s="70"/>
      <c r="Q64" s="70"/>
      <c r="R64" s="70">
        <f t="shared" si="5"/>
        <v>0</v>
      </c>
    </row>
    <row r="65" spans="1:18" ht="18.75" thickBot="1" x14ac:dyDescent="0.4">
      <c r="A65" s="96" t="s">
        <v>75</v>
      </c>
      <c r="B65" s="198" t="s">
        <v>131</v>
      </c>
      <c r="C65" s="198"/>
      <c r="D65" s="205">
        <v>27</v>
      </c>
      <c r="E65" s="205"/>
      <c r="F65" s="205">
        <v>13</v>
      </c>
      <c r="G65" s="205"/>
      <c r="H65" s="205">
        <v>9</v>
      </c>
      <c r="I65" s="205"/>
      <c r="J65" s="79">
        <v>1</v>
      </c>
      <c r="K65" s="17">
        <v>23</v>
      </c>
      <c r="L65" s="12">
        <f t="shared" si="4"/>
        <v>73</v>
      </c>
      <c r="M65" s="11" t="s">
        <v>76</v>
      </c>
      <c r="N65" s="29"/>
      <c r="O65" s="70"/>
      <c r="P65" s="70"/>
      <c r="Q65" s="70"/>
      <c r="R65" s="70">
        <f t="shared" si="5"/>
        <v>0</v>
      </c>
    </row>
    <row r="66" spans="1:18" ht="18.75" thickBot="1" x14ac:dyDescent="0.4">
      <c r="A66" s="96" t="s">
        <v>77</v>
      </c>
      <c r="B66" s="198"/>
      <c r="C66" s="198"/>
      <c r="D66" s="205">
        <v>46</v>
      </c>
      <c r="E66" s="205"/>
      <c r="F66" s="205">
        <v>28</v>
      </c>
      <c r="G66" s="205"/>
      <c r="H66" s="205">
        <v>0</v>
      </c>
      <c r="I66" s="205"/>
      <c r="J66" s="79">
        <v>9</v>
      </c>
      <c r="K66" s="17">
        <v>8</v>
      </c>
      <c r="L66" s="12">
        <f t="shared" si="4"/>
        <v>91</v>
      </c>
      <c r="M66" s="11" t="s">
        <v>78</v>
      </c>
      <c r="N66" s="29"/>
      <c r="O66" s="70"/>
      <c r="P66" s="70"/>
      <c r="Q66" s="70"/>
      <c r="R66" s="70">
        <f t="shared" si="5"/>
        <v>0</v>
      </c>
    </row>
    <row r="67" spans="1:18" ht="18.75" thickBot="1" x14ac:dyDescent="0.4">
      <c r="A67" s="96" t="s">
        <v>79</v>
      </c>
      <c r="B67" s="198"/>
      <c r="C67" s="198"/>
      <c r="D67" s="205">
        <v>19</v>
      </c>
      <c r="E67" s="205"/>
      <c r="F67" s="205">
        <v>12</v>
      </c>
      <c r="G67" s="205"/>
      <c r="H67" s="205">
        <v>3</v>
      </c>
      <c r="I67" s="205"/>
      <c r="J67" s="79">
        <v>1</v>
      </c>
      <c r="K67" s="17">
        <v>8</v>
      </c>
      <c r="L67" s="12">
        <f t="shared" si="4"/>
        <v>43</v>
      </c>
      <c r="M67" s="11" t="s">
        <v>80</v>
      </c>
      <c r="N67" s="29"/>
      <c r="O67" s="70"/>
      <c r="P67" s="70"/>
      <c r="Q67" s="70"/>
      <c r="R67" s="70">
        <f t="shared" si="5"/>
        <v>0</v>
      </c>
    </row>
    <row r="68" spans="1:18" ht="18.75" thickBot="1" x14ac:dyDescent="0.4">
      <c r="A68" s="96" t="s">
        <v>81</v>
      </c>
      <c r="B68" s="198" t="s">
        <v>132</v>
      </c>
      <c r="C68" s="198"/>
      <c r="D68" s="205">
        <v>62</v>
      </c>
      <c r="E68" s="205"/>
      <c r="F68" s="205">
        <v>29</v>
      </c>
      <c r="G68" s="205"/>
      <c r="H68" s="205">
        <v>14</v>
      </c>
      <c r="I68" s="205"/>
      <c r="J68" s="79">
        <v>18</v>
      </c>
      <c r="K68" s="17">
        <v>47</v>
      </c>
      <c r="L68" s="12">
        <f t="shared" si="4"/>
        <v>170</v>
      </c>
      <c r="M68" s="11" t="s">
        <v>82</v>
      </c>
      <c r="N68" s="29"/>
      <c r="O68" s="70"/>
      <c r="P68" s="70"/>
      <c r="Q68" s="70"/>
      <c r="R68" s="70">
        <f t="shared" si="5"/>
        <v>0</v>
      </c>
    </row>
    <row r="69" spans="1:18" ht="18.75" thickBot="1" x14ac:dyDescent="0.4">
      <c r="A69" s="96" t="s">
        <v>83</v>
      </c>
      <c r="B69" s="198"/>
      <c r="C69" s="198"/>
      <c r="D69" s="205">
        <v>0</v>
      </c>
      <c r="E69" s="205"/>
      <c r="F69" s="205">
        <v>0</v>
      </c>
      <c r="G69" s="205"/>
      <c r="H69" s="205">
        <v>0</v>
      </c>
      <c r="I69" s="205"/>
      <c r="J69" s="79">
        <v>6</v>
      </c>
      <c r="K69" s="17">
        <v>0</v>
      </c>
      <c r="L69" s="12">
        <f t="shared" si="4"/>
        <v>6</v>
      </c>
      <c r="M69" s="11" t="s">
        <v>84</v>
      </c>
      <c r="N69" s="29"/>
      <c r="O69" s="70"/>
      <c r="P69" s="70"/>
      <c r="Q69" s="70"/>
      <c r="R69" s="70">
        <f t="shared" si="5"/>
        <v>0</v>
      </c>
    </row>
    <row r="70" spans="1:18" ht="18.75" thickBot="1" x14ac:dyDescent="0.4">
      <c r="A70" s="96" t="s">
        <v>85</v>
      </c>
      <c r="B70" s="198" t="s">
        <v>119</v>
      </c>
      <c r="C70" s="198"/>
      <c r="D70" s="205">
        <v>15</v>
      </c>
      <c r="E70" s="205"/>
      <c r="F70" s="205">
        <v>8</v>
      </c>
      <c r="G70" s="205"/>
      <c r="H70" s="205">
        <v>6</v>
      </c>
      <c r="I70" s="205"/>
      <c r="J70" s="79">
        <v>1</v>
      </c>
      <c r="K70" s="17">
        <v>1</v>
      </c>
      <c r="L70" s="12">
        <f t="shared" si="4"/>
        <v>31</v>
      </c>
      <c r="M70" s="11" t="s">
        <v>86</v>
      </c>
      <c r="N70" s="29"/>
      <c r="O70" s="70"/>
      <c r="P70" s="70"/>
      <c r="Q70" s="70"/>
      <c r="R70" s="70">
        <f t="shared" si="5"/>
        <v>0</v>
      </c>
    </row>
    <row r="71" spans="1:18" ht="18.75" thickBot="1" x14ac:dyDescent="0.4">
      <c r="A71" s="92" t="s">
        <v>35</v>
      </c>
      <c r="B71" s="207"/>
      <c r="C71" s="207"/>
      <c r="D71" s="206">
        <f>SUM(D61:D70)</f>
        <v>254</v>
      </c>
      <c r="E71" s="206"/>
      <c r="F71" s="206">
        <f>SUM(F61:F70)</f>
        <v>142</v>
      </c>
      <c r="G71" s="206"/>
      <c r="H71" s="206">
        <f>SUM(H64:H70)</f>
        <v>44</v>
      </c>
      <c r="I71" s="206"/>
      <c r="J71" s="77">
        <f>SUM(J61:J70)</f>
        <v>50</v>
      </c>
      <c r="K71" s="35">
        <f>SUM(K61:K70)</f>
        <v>104</v>
      </c>
      <c r="L71" s="93">
        <f>SUM(L61:L70)</f>
        <v>602</v>
      </c>
      <c r="M71" s="44"/>
      <c r="N71" s="29">
        <f>SUM(N61:N70)</f>
        <v>0</v>
      </c>
      <c r="O71" s="29">
        <f>SUM(O61:O70)</f>
        <v>0</v>
      </c>
      <c r="P71" s="29">
        <f>SUM(P61:P70)</f>
        <v>5</v>
      </c>
      <c r="Q71" s="29">
        <f>SUM(Q61:Q70)</f>
        <v>0</v>
      </c>
      <c r="R71" s="70">
        <f t="shared" si="5"/>
        <v>5</v>
      </c>
    </row>
    <row r="72" spans="1:18" ht="18.75" thickBot="1" x14ac:dyDescent="0.4">
      <c r="A72" s="92" t="s">
        <v>171</v>
      </c>
      <c r="B72" s="142"/>
      <c r="C72" s="142"/>
      <c r="D72" s="171">
        <f>D71/L71</f>
        <v>0.42192691029900331</v>
      </c>
      <c r="E72" s="171"/>
      <c r="F72" s="171">
        <f>F71/L71</f>
        <v>0.23588039867109634</v>
      </c>
      <c r="G72" s="171"/>
      <c r="H72" s="171">
        <f>H71/L71</f>
        <v>7.3089700996677748E-2</v>
      </c>
      <c r="I72" s="171"/>
      <c r="J72" s="171">
        <f>J71/L71</f>
        <v>8.3056478405315617E-2</v>
      </c>
      <c r="K72" s="171">
        <f>K71/L71</f>
        <v>0.17275747508305647</v>
      </c>
      <c r="L72" s="93"/>
    </row>
    <row r="73" spans="1:18" s="25" customFormat="1" ht="6.75" customHeight="1" x14ac:dyDescent="0.3">
      <c r="A73" s="74"/>
    </row>
    <row r="75" spans="1:18" ht="18" x14ac:dyDescent="0.3">
      <c r="B75" s="224" t="s">
        <v>19</v>
      </c>
      <c r="C75" s="224"/>
      <c r="D75" s="224" t="s">
        <v>20</v>
      </c>
      <c r="E75" s="224"/>
      <c r="F75" s="224" t="s">
        <v>21</v>
      </c>
      <c r="G75" s="224"/>
      <c r="H75" s="224" t="s">
        <v>22</v>
      </c>
      <c r="I75" s="224" t="s">
        <v>22</v>
      </c>
      <c r="J75" s="78" t="s">
        <v>23</v>
      </c>
      <c r="K75" s="78" t="s">
        <v>24</v>
      </c>
      <c r="L75" s="78" t="s">
        <v>25</v>
      </c>
    </row>
    <row r="76" spans="1:18" ht="18" x14ac:dyDescent="0.35">
      <c r="B76" s="198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8" ht="18" x14ac:dyDescent="0.35">
      <c r="B77" s="197">
        <v>43202</v>
      </c>
      <c r="C77" s="198"/>
      <c r="D77" s="225">
        <f>D22</f>
        <v>105</v>
      </c>
      <c r="E77" s="226"/>
      <c r="F77" s="225">
        <f>F22</f>
        <v>49</v>
      </c>
      <c r="G77" s="226"/>
      <c r="H77" s="225">
        <f>H46</f>
        <v>15</v>
      </c>
      <c r="I77" s="226"/>
      <c r="J77" s="14">
        <f>J22</f>
        <v>17</v>
      </c>
      <c r="K77" s="14">
        <f>K22</f>
        <v>29</v>
      </c>
      <c r="L77" s="14">
        <f>SUM(D77:K77)</f>
        <v>215</v>
      </c>
    </row>
    <row r="78" spans="1:18" ht="18" x14ac:dyDescent="0.35">
      <c r="B78" s="197">
        <v>43209</v>
      </c>
      <c r="C78" s="198"/>
      <c r="D78" s="198">
        <f>D46</f>
        <v>118</v>
      </c>
      <c r="E78" s="198"/>
      <c r="F78" s="198">
        <f>F46</f>
        <v>71</v>
      </c>
      <c r="G78" s="198"/>
      <c r="H78" s="198">
        <f>H46</f>
        <v>15</v>
      </c>
      <c r="I78" s="198"/>
      <c r="J78" s="14">
        <f>J46</f>
        <v>23</v>
      </c>
      <c r="K78" s="14">
        <f>K46</f>
        <v>74</v>
      </c>
      <c r="L78" s="14">
        <f>SUM(D78:K78)</f>
        <v>301</v>
      </c>
    </row>
    <row r="79" spans="1:18" ht="18" x14ac:dyDescent="0.35">
      <c r="B79" s="197">
        <v>43216</v>
      </c>
      <c r="C79" s="198"/>
      <c r="D79" s="198">
        <f>D71</f>
        <v>254</v>
      </c>
      <c r="E79" s="198"/>
      <c r="F79" s="198">
        <f>F71</f>
        <v>142</v>
      </c>
      <c r="G79" s="198"/>
      <c r="H79" s="198">
        <f>H71</f>
        <v>44</v>
      </c>
      <c r="I79" s="198"/>
      <c r="J79" s="14">
        <f>J71</f>
        <v>50</v>
      </c>
      <c r="K79" s="14">
        <f>K71</f>
        <v>104</v>
      </c>
      <c r="L79" s="14">
        <f>SUM(D79:K79)</f>
        <v>594</v>
      </c>
    </row>
    <row r="86" spans="2:3" x14ac:dyDescent="0.3">
      <c r="B86" s="94" t="s">
        <v>127</v>
      </c>
      <c r="C86" s="94" t="s">
        <v>128</v>
      </c>
    </row>
    <row r="87" spans="2:3" x14ac:dyDescent="0.3">
      <c r="B87">
        <v>2008</v>
      </c>
      <c r="C87">
        <v>366</v>
      </c>
    </row>
    <row r="88" spans="2:3" x14ac:dyDescent="0.3">
      <c r="B88">
        <v>2009</v>
      </c>
      <c r="C88">
        <v>301</v>
      </c>
    </row>
    <row r="89" spans="2:3" x14ac:dyDescent="0.3">
      <c r="B89">
        <v>2010</v>
      </c>
      <c r="C89">
        <v>566</v>
      </c>
    </row>
    <row r="90" spans="2:3" x14ac:dyDescent="0.3">
      <c r="B90">
        <v>2011</v>
      </c>
      <c r="C90">
        <v>379</v>
      </c>
    </row>
    <row r="91" spans="2:3" x14ac:dyDescent="0.3">
      <c r="B91">
        <v>2012</v>
      </c>
      <c r="C91">
        <v>371</v>
      </c>
    </row>
    <row r="92" spans="2:3" x14ac:dyDescent="0.3">
      <c r="B92">
        <v>2013</v>
      </c>
      <c r="C92">
        <v>245</v>
      </c>
    </row>
    <row r="93" spans="2:3" x14ac:dyDescent="0.3">
      <c r="B93">
        <v>2014</v>
      </c>
      <c r="C93">
        <v>369</v>
      </c>
    </row>
    <row r="94" spans="2:3" x14ac:dyDescent="0.3">
      <c r="B94">
        <v>2015</v>
      </c>
      <c r="C94">
        <v>360</v>
      </c>
    </row>
    <row r="95" spans="2:3" x14ac:dyDescent="0.3">
      <c r="B95">
        <v>2016</v>
      </c>
      <c r="C95">
        <v>517</v>
      </c>
    </row>
    <row r="96" spans="2:3" x14ac:dyDescent="0.3">
      <c r="B96">
        <v>2017</v>
      </c>
      <c r="C96">
        <v>336</v>
      </c>
    </row>
    <row r="97" spans="2:3" x14ac:dyDescent="0.3">
      <c r="B97">
        <v>2018</v>
      </c>
      <c r="C97">
        <v>602</v>
      </c>
    </row>
  </sheetData>
  <mergeCells count="168">
    <mergeCell ref="G58:H58"/>
    <mergeCell ref="K50:M58"/>
    <mergeCell ref="A50:J50"/>
    <mergeCell ref="B78:C78"/>
    <mergeCell ref="D78:E78"/>
    <mergeCell ref="F78:G78"/>
    <mergeCell ref="H78:I78"/>
    <mergeCell ref="D77:E77"/>
    <mergeCell ref="F77:G77"/>
    <mergeCell ref="H77:I77"/>
    <mergeCell ref="B70:C70"/>
    <mergeCell ref="B69:C69"/>
    <mergeCell ref="D69:E69"/>
    <mergeCell ref="F69:G69"/>
    <mergeCell ref="H69:I69"/>
    <mergeCell ref="D70:E70"/>
    <mergeCell ref="F70:G70"/>
    <mergeCell ref="H70:I70"/>
    <mergeCell ref="B71:C71"/>
    <mergeCell ref="D71:E71"/>
    <mergeCell ref="F71:G71"/>
    <mergeCell ref="H71:I71"/>
    <mergeCell ref="B66:C66"/>
    <mergeCell ref="D66:E66"/>
    <mergeCell ref="F66:G66"/>
    <mergeCell ref="B79:C79"/>
    <mergeCell ref="D79:E79"/>
    <mergeCell ref="F79:G79"/>
    <mergeCell ref="H79:I79"/>
    <mergeCell ref="B75:C75"/>
    <mergeCell ref="D75:E75"/>
    <mergeCell ref="F75:G75"/>
    <mergeCell ref="H75:I75"/>
    <mergeCell ref="B76:L76"/>
    <mergeCell ref="B77:C77"/>
    <mergeCell ref="H66:I66"/>
    <mergeCell ref="B67:C67"/>
    <mergeCell ref="D67:E67"/>
    <mergeCell ref="F67:G67"/>
    <mergeCell ref="H67:I67"/>
    <mergeCell ref="B68:C68"/>
    <mergeCell ref="D68:E68"/>
    <mergeCell ref="F68:G68"/>
    <mergeCell ref="H68:I68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2:G62"/>
    <mergeCell ref="H62:I62"/>
    <mergeCell ref="B46:C46"/>
    <mergeCell ref="D46:E46"/>
    <mergeCell ref="F46:G46"/>
    <mergeCell ref="H46:I46"/>
    <mergeCell ref="B44:C44"/>
    <mergeCell ref="D44:E44"/>
    <mergeCell ref="F44:G44"/>
    <mergeCell ref="H44:I44"/>
    <mergeCell ref="B45:C45"/>
    <mergeCell ref="D45:E45"/>
    <mergeCell ref="B40:C40"/>
    <mergeCell ref="D40:E40"/>
    <mergeCell ref="F40:G40"/>
    <mergeCell ref="H40:I40"/>
    <mergeCell ref="B41:C41"/>
    <mergeCell ref="D41:E41"/>
    <mergeCell ref="F41:G41"/>
    <mergeCell ref="H41:I41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K25:M33"/>
    <mergeCell ref="B35:C35"/>
    <mergeCell ref="D35:E35"/>
    <mergeCell ref="F35:G35"/>
    <mergeCell ref="H35:I35"/>
    <mergeCell ref="B36:C36"/>
    <mergeCell ref="D36:E36"/>
    <mergeCell ref="F36:G36"/>
    <mergeCell ref="H36:I36"/>
    <mergeCell ref="B21:C21"/>
    <mergeCell ref="D21:E21"/>
    <mergeCell ref="F21:G21"/>
    <mergeCell ref="H21:I21"/>
    <mergeCell ref="B22:C22"/>
    <mergeCell ref="D22:E22"/>
    <mergeCell ref="F22:G22"/>
    <mergeCell ref="H22:I22"/>
    <mergeCell ref="A25:J25"/>
    <mergeCell ref="B18:C18"/>
    <mergeCell ref="D18:E18"/>
    <mergeCell ref="F18:G18"/>
    <mergeCell ref="H18:I18"/>
    <mergeCell ref="B17:C17"/>
    <mergeCell ref="D17:E17"/>
    <mergeCell ref="F17:G17"/>
    <mergeCell ref="H17:I17"/>
    <mergeCell ref="B20:C20"/>
    <mergeCell ref="D20:E20"/>
    <mergeCell ref="F20:G20"/>
    <mergeCell ref="H20:I20"/>
    <mergeCell ref="B19:C19"/>
    <mergeCell ref="D19:E19"/>
    <mergeCell ref="F19:G19"/>
    <mergeCell ref="H19:I19"/>
    <mergeCell ref="B14:C14"/>
    <mergeCell ref="D14:E14"/>
    <mergeCell ref="F14:G14"/>
    <mergeCell ref="H14:I14"/>
    <mergeCell ref="B13:C13"/>
    <mergeCell ref="D13:E13"/>
    <mergeCell ref="F13:G13"/>
    <mergeCell ref="H13:I13"/>
    <mergeCell ref="B16:C16"/>
    <mergeCell ref="D16:E16"/>
    <mergeCell ref="F16:G16"/>
    <mergeCell ref="H16:I16"/>
    <mergeCell ref="B15:C15"/>
    <mergeCell ref="D15:E15"/>
    <mergeCell ref="F15:G15"/>
    <mergeCell ref="H15:I15"/>
    <mergeCell ref="B12:C12"/>
    <mergeCell ref="D12:E12"/>
    <mergeCell ref="F12:G12"/>
    <mergeCell ref="H12:I12"/>
    <mergeCell ref="A1:J1"/>
    <mergeCell ref="K1:M9"/>
    <mergeCell ref="B11:C11"/>
    <mergeCell ref="D11:E11"/>
    <mergeCell ref="F11:G11"/>
    <mergeCell ref="H11:I11"/>
  </mergeCells>
  <phoneticPr fontId="0" type="noConversion"/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14"/>
  <sheetViews>
    <sheetView showGridLines="0" topLeftCell="A52" zoomScale="85" zoomScaleNormal="85" workbookViewId="0">
      <selection activeCell="A72" sqref="A72:XFD72"/>
    </sheetView>
  </sheetViews>
  <sheetFormatPr defaultColWidth="11.5703125" defaultRowHeight="15" x14ac:dyDescent="0.3"/>
  <cols>
    <col min="1" max="1" width="40" style="71" customWidth="1"/>
    <col min="2" max="2" width="16.140625" customWidth="1"/>
    <col min="9" max="9" width="7.28515625" customWidth="1"/>
    <col min="13" max="13" width="23.85546875" customWidth="1"/>
    <col min="14" max="14" width="14" customWidth="1"/>
  </cols>
  <sheetData>
    <row r="1" spans="1:19" ht="27.75" x14ac:dyDescent="0.3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20"/>
      <c r="K1" s="208"/>
      <c r="L1" s="209"/>
      <c r="M1" s="210"/>
    </row>
    <row r="2" spans="1:19" x14ac:dyDescent="0.3">
      <c r="K2" s="211"/>
      <c r="L2" s="212"/>
      <c r="M2" s="213"/>
    </row>
    <row r="3" spans="1:19" ht="18.75" thickBot="1" x14ac:dyDescent="0.4">
      <c r="A3" s="85" t="s">
        <v>2</v>
      </c>
      <c r="B3" s="13" t="s">
        <v>3</v>
      </c>
      <c r="C3" s="13"/>
      <c r="D3" s="13"/>
      <c r="E3" s="13"/>
      <c r="F3" s="13"/>
      <c r="G3" s="3"/>
      <c r="H3" s="3"/>
      <c r="I3" s="3"/>
      <c r="J3" s="2"/>
      <c r="K3" s="211"/>
      <c r="L3" s="212"/>
      <c r="M3" s="213"/>
    </row>
    <row r="4" spans="1:19" ht="18.75" thickBot="1" x14ac:dyDescent="0.4">
      <c r="A4" s="86" t="s">
        <v>4</v>
      </c>
      <c r="B4" s="5" t="s">
        <v>64</v>
      </c>
      <c r="C4" s="5"/>
      <c r="D4" s="5"/>
      <c r="E4" s="5"/>
      <c r="F4" s="5"/>
      <c r="G4" s="4"/>
      <c r="H4" s="4"/>
      <c r="I4" s="4"/>
      <c r="J4" s="2"/>
      <c r="K4" s="211"/>
      <c r="L4" s="212"/>
      <c r="M4" s="213"/>
    </row>
    <row r="5" spans="1:19" ht="18.75" thickBot="1" x14ac:dyDescent="0.4">
      <c r="A5" s="86" t="s">
        <v>6</v>
      </c>
      <c r="B5" s="5" t="s">
        <v>59</v>
      </c>
      <c r="C5" s="5"/>
      <c r="D5" s="5"/>
      <c r="E5" s="5"/>
      <c r="F5" s="5"/>
      <c r="G5" s="4"/>
      <c r="H5" s="4"/>
      <c r="I5" s="4"/>
      <c r="J5" s="2"/>
      <c r="K5" s="211"/>
      <c r="L5" s="212"/>
      <c r="M5" s="213"/>
    </row>
    <row r="6" spans="1:19" ht="18.75" thickBot="1" x14ac:dyDescent="0.4">
      <c r="A6" s="87" t="s">
        <v>60</v>
      </c>
      <c r="B6" s="75">
        <v>43552</v>
      </c>
      <c r="C6" s="88"/>
      <c r="D6" s="88"/>
      <c r="E6" s="88"/>
      <c r="F6" s="88"/>
      <c r="G6" s="76"/>
      <c r="H6" s="76"/>
      <c r="I6" s="76"/>
      <c r="J6" s="2"/>
      <c r="K6" s="211"/>
      <c r="L6" s="212"/>
      <c r="M6" s="213"/>
    </row>
    <row r="7" spans="1:19" ht="15.75" thickBot="1" x14ac:dyDescent="0.35">
      <c r="K7" s="211"/>
      <c r="L7" s="212"/>
      <c r="M7" s="213"/>
    </row>
    <row r="8" spans="1:19" ht="18.75" thickBot="1" x14ac:dyDescent="0.4">
      <c r="A8" s="89" t="s">
        <v>9</v>
      </c>
      <c r="B8" s="32" t="s">
        <v>10</v>
      </c>
      <c r="C8" s="6" t="s">
        <v>61</v>
      </c>
      <c r="D8" s="32" t="s">
        <v>12</v>
      </c>
      <c r="E8" s="9" t="s">
        <v>137</v>
      </c>
      <c r="F8" s="32" t="s">
        <v>13</v>
      </c>
      <c r="G8" s="101" t="s">
        <v>136</v>
      </c>
      <c r="H8" s="13"/>
      <c r="I8" s="1"/>
      <c r="K8" s="211"/>
      <c r="L8" s="212"/>
      <c r="M8" s="213"/>
    </row>
    <row r="9" spans="1:19" ht="18.75" thickBot="1" x14ac:dyDescent="0.4">
      <c r="A9" s="90"/>
      <c r="B9" s="32" t="s">
        <v>14</v>
      </c>
      <c r="C9" s="6"/>
      <c r="D9" s="32" t="s">
        <v>15</v>
      </c>
      <c r="E9" s="9"/>
      <c r="F9" s="32" t="s">
        <v>16</v>
      </c>
      <c r="G9" s="16" t="s">
        <v>152</v>
      </c>
      <c r="H9" s="5"/>
      <c r="I9" s="5"/>
      <c r="J9" s="33"/>
      <c r="K9" s="214"/>
      <c r="L9" s="215"/>
      <c r="M9" s="216"/>
    </row>
    <row r="10" spans="1:19" ht="18.75" thickBot="1" x14ac:dyDescent="0.4">
      <c r="A10" s="9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9" ht="18.75" thickBot="1" x14ac:dyDescent="0.35">
      <c r="A11" s="91" t="s">
        <v>18</v>
      </c>
      <c r="B11" s="206" t="s">
        <v>19</v>
      </c>
      <c r="C11" s="206"/>
      <c r="D11" s="206" t="s">
        <v>20</v>
      </c>
      <c r="E11" s="206"/>
      <c r="F11" s="206" t="s">
        <v>21</v>
      </c>
      <c r="G11" s="206"/>
      <c r="H11" s="206" t="s">
        <v>22</v>
      </c>
      <c r="I11" s="206" t="s">
        <v>22</v>
      </c>
      <c r="J11" s="97" t="s">
        <v>23</v>
      </c>
      <c r="K11" s="35" t="s">
        <v>24</v>
      </c>
      <c r="L11" s="36" t="s">
        <v>25</v>
      </c>
      <c r="M11" s="53" t="s">
        <v>65</v>
      </c>
      <c r="N11" s="28" t="s">
        <v>108</v>
      </c>
      <c r="O11" s="28" t="s">
        <v>109</v>
      </c>
      <c r="P11" s="28" t="s">
        <v>110</v>
      </c>
      <c r="Q11" s="28" t="s">
        <v>111</v>
      </c>
      <c r="R11" s="106" t="s">
        <v>112</v>
      </c>
      <c r="S11" s="28" t="s">
        <v>150</v>
      </c>
    </row>
    <row r="12" spans="1:19" ht="18.75" thickBot="1" x14ac:dyDescent="0.4">
      <c r="A12" s="72" t="s">
        <v>66</v>
      </c>
      <c r="B12" s="230" t="s">
        <v>135</v>
      </c>
      <c r="C12" s="230"/>
      <c r="D12" s="217">
        <v>2</v>
      </c>
      <c r="E12" s="217"/>
      <c r="F12" s="217">
        <v>1</v>
      </c>
      <c r="G12" s="217"/>
      <c r="H12" s="217">
        <v>0</v>
      </c>
      <c r="I12" s="217"/>
      <c r="J12" s="102">
        <v>2</v>
      </c>
      <c r="K12" s="84">
        <v>0</v>
      </c>
      <c r="L12" s="108">
        <f>SUM(D12:K12)</f>
        <v>5</v>
      </c>
      <c r="M12" s="27" t="s">
        <v>68</v>
      </c>
      <c r="N12" s="29">
        <v>0</v>
      </c>
      <c r="O12" s="105">
        <v>0</v>
      </c>
      <c r="P12" s="105">
        <v>1</v>
      </c>
      <c r="Q12" s="105">
        <v>2</v>
      </c>
      <c r="R12" s="107">
        <f>SUM(N12:Q12)</f>
        <v>3</v>
      </c>
      <c r="S12" s="105">
        <v>0</v>
      </c>
    </row>
    <row r="13" spans="1:19" ht="18.75" thickBot="1" x14ac:dyDescent="0.4">
      <c r="A13" s="73" t="s">
        <v>69</v>
      </c>
      <c r="B13" s="229" t="s">
        <v>143</v>
      </c>
      <c r="C13" s="229"/>
      <c r="D13" s="205">
        <v>10</v>
      </c>
      <c r="E13" s="205"/>
      <c r="F13" s="205">
        <v>6</v>
      </c>
      <c r="G13" s="205"/>
      <c r="H13" s="205">
        <v>2</v>
      </c>
      <c r="I13" s="205"/>
      <c r="J13" s="100">
        <v>2</v>
      </c>
      <c r="K13" s="17">
        <v>0</v>
      </c>
      <c r="L13" s="108">
        <f t="shared" ref="L13:L18" si="0">SUM(D13:K13)</f>
        <v>20</v>
      </c>
      <c r="M13" s="27" t="s">
        <v>70</v>
      </c>
      <c r="N13" s="29">
        <v>0</v>
      </c>
      <c r="O13" s="105">
        <v>0</v>
      </c>
      <c r="P13" s="105">
        <v>0</v>
      </c>
      <c r="Q13" s="105">
        <v>0</v>
      </c>
      <c r="R13" s="107">
        <f t="shared" ref="R13:R22" si="1">SUM(N13:Q13)</f>
        <v>0</v>
      </c>
      <c r="S13" s="105">
        <v>0</v>
      </c>
    </row>
    <row r="14" spans="1:19" ht="18.75" thickBot="1" x14ac:dyDescent="0.4">
      <c r="A14" s="73" t="s">
        <v>71</v>
      </c>
      <c r="B14" s="229" t="s">
        <v>142</v>
      </c>
      <c r="C14" s="229"/>
      <c r="D14" s="205">
        <v>23</v>
      </c>
      <c r="E14" s="205"/>
      <c r="F14" s="205">
        <v>17</v>
      </c>
      <c r="G14" s="205"/>
      <c r="H14" s="205">
        <v>0</v>
      </c>
      <c r="I14" s="205"/>
      <c r="J14" s="100">
        <v>0</v>
      </c>
      <c r="K14" s="17">
        <v>0</v>
      </c>
      <c r="L14" s="108">
        <f t="shared" si="0"/>
        <v>40</v>
      </c>
      <c r="M14" s="27" t="s">
        <v>72</v>
      </c>
      <c r="N14" s="29">
        <v>2</v>
      </c>
      <c r="O14" s="105">
        <v>0</v>
      </c>
      <c r="P14" s="105">
        <v>0</v>
      </c>
      <c r="Q14" s="105">
        <v>0</v>
      </c>
      <c r="R14" s="107">
        <f t="shared" si="1"/>
        <v>2</v>
      </c>
      <c r="S14" s="105">
        <v>0</v>
      </c>
    </row>
    <row r="15" spans="1:19" ht="18.75" thickBot="1" x14ac:dyDescent="0.4">
      <c r="A15" s="73" t="s">
        <v>73</v>
      </c>
      <c r="B15" s="229" t="s">
        <v>139</v>
      </c>
      <c r="C15" s="229"/>
      <c r="D15" s="205">
        <v>21</v>
      </c>
      <c r="E15" s="205"/>
      <c r="F15" s="205">
        <v>10</v>
      </c>
      <c r="G15" s="205"/>
      <c r="H15" s="205">
        <v>1</v>
      </c>
      <c r="I15" s="205"/>
      <c r="J15" s="100">
        <v>8</v>
      </c>
      <c r="K15" s="17">
        <v>0</v>
      </c>
      <c r="L15" s="108">
        <f t="shared" si="0"/>
        <v>40</v>
      </c>
      <c r="M15" s="27" t="s">
        <v>140</v>
      </c>
      <c r="N15" s="29">
        <v>4</v>
      </c>
      <c r="O15" s="105">
        <v>0</v>
      </c>
      <c r="P15" s="105">
        <v>0</v>
      </c>
      <c r="Q15" s="105">
        <v>0</v>
      </c>
      <c r="R15" s="107">
        <f t="shared" si="1"/>
        <v>4</v>
      </c>
      <c r="S15" s="105">
        <v>0</v>
      </c>
    </row>
    <row r="16" spans="1:19" ht="36.75" thickBot="1" x14ac:dyDescent="0.4">
      <c r="A16" s="73" t="s">
        <v>75</v>
      </c>
      <c r="B16" s="229" t="s">
        <v>138</v>
      </c>
      <c r="C16" s="229"/>
      <c r="D16" s="205">
        <v>9</v>
      </c>
      <c r="E16" s="205"/>
      <c r="F16" s="205">
        <v>8</v>
      </c>
      <c r="G16" s="205"/>
      <c r="H16" s="205">
        <v>3</v>
      </c>
      <c r="I16" s="205"/>
      <c r="J16" s="100">
        <v>2</v>
      </c>
      <c r="K16" s="17">
        <v>6</v>
      </c>
      <c r="L16" s="108">
        <f t="shared" si="0"/>
        <v>28</v>
      </c>
      <c r="M16" s="27" t="s">
        <v>76</v>
      </c>
      <c r="N16" s="29">
        <v>0</v>
      </c>
      <c r="O16" s="105">
        <v>0</v>
      </c>
      <c r="P16" s="105">
        <v>0</v>
      </c>
      <c r="Q16" s="105">
        <v>0</v>
      </c>
      <c r="R16" s="107">
        <f t="shared" si="1"/>
        <v>0</v>
      </c>
      <c r="S16" s="105">
        <v>0</v>
      </c>
    </row>
    <row r="17" spans="1:19" ht="18.75" thickBot="1" x14ac:dyDescent="0.4">
      <c r="A17" s="73" t="s">
        <v>77</v>
      </c>
      <c r="B17" s="229" t="s">
        <v>138</v>
      </c>
      <c r="C17" s="229"/>
      <c r="D17" s="205">
        <v>16</v>
      </c>
      <c r="E17" s="205"/>
      <c r="F17" s="205">
        <v>9</v>
      </c>
      <c r="G17" s="205"/>
      <c r="H17" s="205">
        <v>0</v>
      </c>
      <c r="I17" s="205"/>
      <c r="J17" s="100">
        <v>0</v>
      </c>
      <c r="K17" s="17">
        <v>0</v>
      </c>
      <c r="L17" s="108">
        <f t="shared" si="0"/>
        <v>25</v>
      </c>
      <c r="M17" s="27" t="s">
        <v>78</v>
      </c>
      <c r="N17" s="29">
        <v>0</v>
      </c>
      <c r="O17" s="105">
        <v>0</v>
      </c>
      <c r="P17" s="105">
        <v>0</v>
      </c>
      <c r="Q17" s="105">
        <v>0</v>
      </c>
      <c r="R17" s="107">
        <f t="shared" si="1"/>
        <v>0</v>
      </c>
      <c r="S17" s="105">
        <v>0</v>
      </c>
    </row>
    <row r="18" spans="1:19" ht="18.75" thickBot="1" x14ac:dyDescent="0.4">
      <c r="A18" s="73" t="s">
        <v>79</v>
      </c>
      <c r="B18" s="229" t="s">
        <v>141</v>
      </c>
      <c r="C18" s="229"/>
      <c r="D18" s="205">
        <v>7</v>
      </c>
      <c r="E18" s="205"/>
      <c r="F18" s="205">
        <v>3</v>
      </c>
      <c r="G18" s="205"/>
      <c r="H18" s="205">
        <v>0</v>
      </c>
      <c r="I18" s="205"/>
      <c r="J18" s="100">
        <v>0</v>
      </c>
      <c r="K18" s="17">
        <v>6</v>
      </c>
      <c r="L18" s="108">
        <f t="shared" si="0"/>
        <v>16</v>
      </c>
      <c r="M18" s="27" t="s">
        <v>80</v>
      </c>
      <c r="N18" s="29">
        <v>2</v>
      </c>
      <c r="O18" s="105">
        <v>0</v>
      </c>
      <c r="P18" s="105">
        <v>0</v>
      </c>
      <c r="Q18" s="105">
        <v>0</v>
      </c>
      <c r="R18" s="107">
        <f t="shared" si="1"/>
        <v>2</v>
      </c>
      <c r="S18" s="105">
        <v>0</v>
      </c>
    </row>
    <row r="19" spans="1:19" ht="18.75" thickBot="1" x14ac:dyDescent="0.4">
      <c r="A19" s="73" t="s">
        <v>81</v>
      </c>
      <c r="B19" s="229" t="s">
        <v>144</v>
      </c>
      <c r="C19" s="229"/>
      <c r="D19" s="205">
        <v>18</v>
      </c>
      <c r="E19" s="205"/>
      <c r="F19" s="205">
        <v>12</v>
      </c>
      <c r="G19" s="205"/>
      <c r="H19" s="205">
        <v>0</v>
      </c>
      <c r="I19" s="205"/>
      <c r="J19" s="100">
        <v>5</v>
      </c>
      <c r="K19" s="17">
        <v>21</v>
      </c>
      <c r="L19" s="108">
        <f>SUM(D19:K19)</f>
        <v>56</v>
      </c>
      <c r="M19" s="27" t="s">
        <v>82</v>
      </c>
      <c r="N19" s="29">
        <v>0</v>
      </c>
      <c r="O19" s="105">
        <v>0</v>
      </c>
      <c r="P19" s="105">
        <v>0</v>
      </c>
      <c r="Q19" s="105">
        <v>0</v>
      </c>
      <c r="R19" s="107">
        <f t="shared" si="1"/>
        <v>0</v>
      </c>
      <c r="S19" s="105">
        <v>0</v>
      </c>
    </row>
    <row r="20" spans="1:19" ht="18.75" thickBot="1" x14ac:dyDescent="0.4">
      <c r="A20" s="73" t="s">
        <v>83</v>
      </c>
      <c r="B20" s="229" t="s">
        <v>145</v>
      </c>
      <c r="C20" s="229"/>
      <c r="D20" s="205">
        <v>0</v>
      </c>
      <c r="E20" s="205"/>
      <c r="F20" s="205">
        <v>0</v>
      </c>
      <c r="G20" s="205"/>
      <c r="H20" s="205">
        <v>0</v>
      </c>
      <c r="I20" s="205"/>
      <c r="J20" s="100">
        <v>2</v>
      </c>
      <c r="K20" s="17">
        <v>0</v>
      </c>
      <c r="L20" s="108">
        <f>SUM(D20:K20)</f>
        <v>2</v>
      </c>
      <c r="M20" s="27" t="s">
        <v>84</v>
      </c>
      <c r="N20" s="29">
        <v>0</v>
      </c>
      <c r="O20" s="105">
        <v>0</v>
      </c>
      <c r="P20" s="105">
        <v>0</v>
      </c>
      <c r="Q20" s="105">
        <v>0</v>
      </c>
      <c r="R20" s="107">
        <f t="shared" si="1"/>
        <v>0</v>
      </c>
      <c r="S20" s="105">
        <v>0</v>
      </c>
    </row>
    <row r="21" spans="1:19" ht="36.75" thickBot="1" x14ac:dyDescent="0.4">
      <c r="A21" s="73" t="s">
        <v>120</v>
      </c>
      <c r="B21" s="229" t="s">
        <v>145</v>
      </c>
      <c r="C21" s="229"/>
      <c r="D21" s="205">
        <v>12</v>
      </c>
      <c r="E21" s="205"/>
      <c r="F21" s="205">
        <v>7</v>
      </c>
      <c r="G21" s="205"/>
      <c r="H21" s="205">
        <v>5</v>
      </c>
      <c r="I21" s="205"/>
      <c r="J21" s="100">
        <v>0</v>
      </c>
      <c r="K21" s="17">
        <v>5</v>
      </c>
      <c r="L21" s="108">
        <f>SUM(D21:K21)</f>
        <v>29</v>
      </c>
      <c r="M21" s="27" t="s">
        <v>86</v>
      </c>
      <c r="N21" s="29">
        <v>0</v>
      </c>
      <c r="O21" s="29">
        <v>0</v>
      </c>
      <c r="P21" s="29">
        <v>0</v>
      </c>
      <c r="Q21" s="29">
        <v>0</v>
      </c>
      <c r="R21" s="110">
        <f t="shared" si="1"/>
        <v>0</v>
      </c>
      <c r="S21" s="29">
        <v>0</v>
      </c>
    </row>
    <row r="22" spans="1:19" ht="18.75" thickBot="1" x14ac:dyDescent="0.4">
      <c r="A22" s="92" t="s">
        <v>35</v>
      </c>
      <c r="B22" s="207"/>
      <c r="C22" s="207"/>
      <c r="D22" s="206">
        <f>SUM(D12:D21)</f>
        <v>118</v>
      </c>
      <c r="E22" s="206"/>
      <c r="F22" s="206">
        <f>SUM(F12:F21)</f>
        <v>73</v>
      </c>
      <c r="G22" s="206"/>
      <c r="H22" s="206">
        <f>SUM(H12:H21)</f>
        <v>11</v>
      </c>
      <c r="I22" s="206"/>
      <c r="J22" s="97">
        <f>SUM(J12:J21)</f>
        <v>21</v>
      </c>
      <c r="K22" s="35">
        <f>SUM(K12:K21)</f>
        <v>38</v>
      </c>
      <c r="L22" s="109">
        <f>SUM(L12:L21)</f>
        <v>261</v>
      </c>
      <c r="M22" s="50"/>
      <c r="N22" s="29">
        <f>SUM(N12:N21)</f>
        <v>8</v>
      </c>
      <c r="O22" s="29">
        <f>SUM(O12:O21)</f>
        <v>0</v>
      </c>
      <c r="P22" s="29">
        <f>SUM(P12:P21)</f>
        <v>1</v>
      </c>
      <c r="Q22" s="29">
        <f>SUM(Q12:Q21)</f>
        <v>2</v>
      </c>
      <c r="R22" s="107">
        <f t="shared" si="1"/>
        <v>11</v>
      </c>
      <c r="S22" s="105">
        <f>SUM(S12:S21)</f>
        <v>0</v>
      </c>
    </row>
    <row r="24" spans="1:19" s="25" customFormat="1" ht="9.75" customHeight="1" x14ac:dyDescent="0.3">
      <c r="A24" s="74"/>
    </row>
    <row r="25" spans="1:19" ht="27.75" x14ac:dyDescent="0.3">
      <c r="A25" s="218" t="s">
        <v>0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08" t="s">
        <v>87</v>
      </c>
      <c r="L25" s="209"/>
      <c r="M25" s="210"/>
    </row>
    <row r="26" spans="1:19" x14ac:dyDescent="0.3">
      <c r="K26" s="211"/>
      <c r="L26" s="212"/>
      <c r="M26" s="213"/>
    </row>
    <row r="27" spans="1:19" ht="18.75" thickBot="1" x14ac:dyDescent="0.4">
      <c r="A27" s="85" t="s">
        <v>2</v>
      </c>
      <c r="B27" s="13" t="s">
        <v>3</v>
      </c>
      <c r="C27" s="13"/>
      <c r="D27" s="13"/>
      <c r="E27" s="13"/>
      <c r="F27" s="13"/>
      <c r="G27" s="3"/>
      <c r="H27" s="3"/>
      <c r="I27" s="3"/>
      <c r="J27" s="2"/>
      <c r="K27" s="211"/>
      <c r="L27" s="212"/>
      <c r="M27" s="213"/>
    </row>
    <row r="28" spans="1:19" ht="18.75" thickBot="1" x14ac:dyDescent="0.4">
      <c r="A28" s="86" t="s">
        <v>4</v>
      </c>
      <c r="B28" s="5" t="s">
        <v>64</v>
      </c>
      <c r="C28" s="5"/>
      <c r="D28" s="5"/>
      <c r="E28" s="5"/>
      <c r="F28" s="5"/>
      <c r="G28" s="4"/>
      <c r="H28" s="4"/>
      <c r="I28" s="4"/>
      <c r="J28" s="2"/>
      <c r="K28" s="211"/>
      <c r="L28" s="212"/>
      <c r="M28" s="213"/>
    </row>
    <row r="29" spans="1:19" ht="18.75" thickBot="1" x14ac:dyDescent="0.4">
      <c r="A29" s="86" t="s">
        <v>6</v>
      </c>
      <c r="B29" s="5" t="s">
        <v>59</v>
      </c>
      <c r="C29" s="5"/>
      <c r="D29" s="5"/>
      <c r="E29" s="5"/>
      <c r="F29" s="5"/>
      <c r="G29" s="4"/>
      <c r="H29" s="4"/>
      <c r="I29" s="4"/>
      <c r="J29" s="2"/>
      <c r="K29" s="211"/>
      <c r="L29" s="212"/>
      <c r="M29" s="213"/>
    </row>
    <row r="30" spans="1:19" ht="18.75" thickBot="1" x14ac:dyDescent="0.4">
      <c r="A30" s="87" t="s">
        <v>60</v>
      </c>
      <c r="B30" s="75">
        <v>43559</v>
      </c>
      <c r="C30" s="88"/>
      <c r="D30" s="88"/>
      <c r="E30" s="88"/>
      <c r="F30" s="88"/>
      <c r="G30" s="76"/>
      <c r="H30" s="76"/>
      <c r="I30" s="76"/>
      <c r="J30" s="2"/>
      <c r="K30" s="211"/>
      <c r="L30" s="212"/>
      <c r="M30" s="213"/>
    </row>
    <row r="31" spans="1:19" ht="15.75" thickBot="1" x14ac:dyDescent="0.35">
      <c r="K31" s="211"/>
      <c r="L31" s="212"/>
      <c r="M31" s="213"/>
    </row>
    <row r="32" spans="1:19" ht="18.75" thickBot="1" x14ac:dyDescent="0.4">
      <c r="A32" s="89" t="s">
        <v>9</v>
      </c>
      <c r="B32" s="32" t="s">
        <v>10</v>
      </c>
      <c r="C32" s="6" t="s">
        <v>61</v>
      </c>
      <c r="D32" s="32" t="s">
        <v>12</v>
      </c>
      <c r="E32" s="9"/>
      <c r="F32" s="32" t="s">
        <v>13</v>
      </c>
      <c r="G32" s="101"/>
      <c r="H32" s="13"/>
      <c r="I32" s="1"/>
      <c r="K32" s="211"/>
      <c r="L32" s="212"/>
      <c r="M32" s="213"/>
    </row>
    <row r="33" spans="1:19" ht="18.75" thickBot="1" x14ac:dyDescent="0.4">
      <c r="A33" s="90"/>
      <c r="B33" s="32" t="s">
        <v>14</v>
      </c>
      <c r="C33" s="6"/>
      <c r="D33" s="32" t="s">
        <v>15</v>
      </c>
      <c r="E33" s="9"/>
      <c r="F33" s="32" t="s">
        <v>16</v>
      </c>
      <c r="G33" s="16" t="s">
        <v>151</v>
      </c>
      <c r="H33" s="5"/>
      <c r="I33" s="5"/>
      <c r="J33" s="33"/>
      <c r="K33" s="214"/>
      <c r="L33" s="215"/>
      <c r="M33" s="216"/>
    </row>
    <row r="34" spans="1:19" ht="18.75" thickBot="1" x14ac:dyDescent="0.4">
      <c r="A34" s="9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9" ht="18.75" thickBot="1" x14ac:dyDescent="0.35">
      <c r="A35" s="91" t="s">
        <v>18</v>
      </c>
      <c r="B35" s="206" t="s">
        <v>19</v>
      </c>
      <c r="C35" s="206"/>
      <c r="D35" s="206" t="s">
        <v>20</v>
      </c>
      <c r="E35" s="206"/>
      <c r="F35" s="206" t="s">
        <v>21</v>
      </c>
      <c r="G35" s="206"/>
      <c r="H35" s="206" t="s">
        <v>22</v>
      </c>
      <c r="I35" s="206" t="s">
        <v>22</v>
      </c>
      <c r="J35" s="97" t="s">
        <v>23</v>
      </c>
      <c r="K35" s="35" t="s">
        <v>24</v>
      </c>
      <c r="L35" s="36" t="s">
        <v>25</v>
      </c>
      <c r="M35" s="15" t="s">
        <v>65</v>
      </c>
      <c r="N35" s="28" t="s">
        <v>108</v>
      </c>
      <c r="O35" s="28" t="s">
        <v>109</v>
      </c>
      <c r="P35" s="28" t="s">
        <v>110</v>
      </c>
      <c r="Q35" s="28" t="s">
        <v>111</v>
      </c>
      <c r="R35" s="106" t="s">
        <v>112</v>
      </c>
      <c r="S35" s="28" t="s">
        <v>150</v>
      </c>
    </row>
    <row r="36" spans="1:19" ht="18.75" thickBot="1" x14ac:dyDescent="0.4">
      <c r="A36" s="72" t="s">
        <v>66</v>
      </c>
      <c r="B36" s="231" t="s">
        <v>149</v>
      </c>
      <c r="C36" s="232"/>
      <c r="D36" s="217">
        <v>10</v>
      </c>
      <c r="E36" s="217"/>
      <c r="F36" s="217">
        <v>5</v>
      </c>
      <c r="G36" s="217"/>
      <c r="H36" s="217">
        <v>0</v>
      </c>
      <c r="I36" s="217"/>
      <c r="J36" s="102">
        <v>6</v>
      </c>
      <c r="K36" s="84">
        <v>2</v>
      </c>
      <c r="L36" s="108">
        <f t="shared" ref="L36:L45" si="2">SUM(D36:K36)</f>
        <v>23</v>
      </c>
      <c r="M36" s="8" t="s">
        <v>68</v>
      </c>
      <c r="N36" s="29">
        <v>0</v>
      </c>
      <c r="O36" s="29">
        <v>0</v>
      </c>
      <c r="P36" s="29">
        <v>2</v>
      </c>
      <c r="Q36" s="29">
        <v>0</v>
      </c>
      <c r="R36" s="107">
        <f>SUM(N36:Q36)</f>
        <v>2</v>
      </c>
      <c r="S36" s="104">
        <v>0</v>
      </c>
    </row>
    <row r="37" spans="1:19" ht="18.75" thickBot="1" x14ac:dyDescent="0.4">
      <c r="A37" s="73" t="s">
        <v>69</v>
      </c>
      <c r="B37" s="231" t="s">
        <v>149</v>
      </c>
      <c r="C37" s="232"/>
      <c r="D37" s="205">
        <v>12</v>
      </c>
      <c r="E37" s="205"/>
      <c r="F37" s="205">
        <v>8</v>
      </c>
      <c r="G37" s="205"/>
      <c r="H37" s="205">
        <v>2</v>
      </c>
      <c r="I37" s="205"/>
      <c r="J37" s="100">
        <v>2</v>
      </c>
      <c r="K37" s="17">
        <v>0</v>
      </c>
      <c r="L37" s="108">
        <f t="shared" si="2"/>
        <v>24</v>
      </c>
      <c r="M37" s="11" t="s">
        <v>70</v>
      </c>
      <c r="N37" s="29">
        <v>5</v>
      </c>
      <c r="O37" s="29">
        <v>0</v>
      </c>
      <c r="P37" s="29">
        <v>0</v>
      </c>
      <c r="Q37" s="29">
        <v>0</v>
      </c>
      <c r="R37" s="107">
        <f t="shared" ref="R37:R46" si="3">SUM(N37:Q37)</f>
        <v>5</v>
      </c>
      <c r="S37" s="105">
        <v>0</v>
      </c>
    </row>
    <row r="38" spans="1:19" ht="18.75" thickBot="1" x14ac:dyDescent="0.4">
      <c r="A38" s="73" t="s">
        <v>71</v>
      </c>
      <c r="B38" s="205" t="s">
        <v>148</v>
      </c>
      <c r="C38" s="205"/>
      <c r="D38" s="205">
        <v>23</v>
      </c>
      <c r="E38" s="205"/>
      <c r="F38" s="205">
        <v>15</v>
      </c>
      <c r="G38" s="205"/>
      <c r="H38" s="205">
        <v>1</v>
      </c>
      <c r="I38" s="205"/>
      <c r="J38" s="100">
        <v>0</v>
      </c>
      <c r="K38" s="17">
        <v>18</v>
      </c>
      <c r="L38" s="108">
        <f t="shared" si="2"/>
        <v>57</v>
      </c>
      <c r="M38" s="11" t="s">
        <v>72</v>
      </c>
      <c r="N38" s="29">
        <v>2</v>
      </c>
      <c r="O38" s="29">
        <v>0</v>
      </c>
      <c r="P38" s="29">
        <v>0</v>
      </c>
      <c r="Q38" s="29">
        <v>0</v>
      </c>
      <c r="R38" s="107">
        <f t="shared" si="3"/>
        <v>2</v>
      </c>
      <c r="S38" s="105">
        <v>0</v>
      </c>
    </row>
    <row r="39" spans="1:19" ht="18.75" thickBot="1" x14ac:dyDescent="0.4">
      <c r="A39" s="73" t="s">
        <v>73</v>
      </c>
      <c r="B39" s="217" t="s">
        <v>146</v>
      </c>
      <c r="C39" s="217"/>
      <c r="D39" s="205">
        <v>20</v>
      </c>
      <c r="E39" s="205"/>
      <c r="F39" s="205">
        <v>12</v>
      </c>
      <c r="G39" s="205"/>
      <c r="H39" s="205">
        <v>6</v>
      </c>
      <c r="I39" s="205"/>
      <c r="J39" s="100">
        <v>16</v>
      </c>
      <c r="K39" s="17">
        <v>0</v>
      </c>
      <c r="L39" s="108">
        <f t="shared" si="2"/>
        <v>54</v>
      </c>
      <c r="M39" s="11" t="s">
        <v>74</v>
      </c>
      <c r="N39" s="29">
        <v>0</v>
      </c>
      <c r="O39" s="29">
        <v>0</v>
      </c>
      <c r="P39" s="29">
        <v>0</v>
      </c>
      <c r="Q39" s="29">
        <v>0</v>
      </c>
      <c r="R39" s="107">
        <f t="shared" si="3"/>
        <v>0</v>
      </c>
      <c r="S39" s="105">
        <v>0</v>
      </c>
    </row>
    <row r="40" spans="1:19" ht="36.75" thickBot="1" x14ac:dyDescent="0.4">
      <c r="A40" s="73" t="s">
        <v>75</v>
      </c>
      <c r="B40" s="205" t="s">
        <v>147</v>
      </c>
      <c r="C40" s="205"/>
      <c r="D40" s="205">
        <v>29</v>
      </c>
      <c r="E40" s="205"/>
      <c r="F40" s="205">
        <v>19</v>
      </c>
      <c r="G40" s="205"/>
      <c r="H40" s="205">
        <v>3</v>
      </c>
      <c r="I40" s="205"/>
      <c r="J40" s="100">
        <v>5</v>
      </c>
      <c r="K40" s="17">
        <v>0</v>
      </c>
      <c r="L40" s="108">
        <f t="shared" si="2"/>
        <v>56</v>
      </c>
      <c r="M40" s="11" t="s">
        <v>76</v>
      </c>
      <c r="N40" s="29">
        <v>0</v>
      </c>
      <c r="O40" s="29">
        <v>0</v>
      </c>
      <c r="P40" s="29">
        <v>0</v>
      </c>
      <c r="Q40" s="29">
        <v>0</v>
      </c>
      <c r="R40" s="107">
        <f t="shared" si="3"/>
        <v>0</v>
      </c>
      <c r="S40" s="105">
        <v>0</v>
      </c>
    </row>
    <row r="41" spans="1:19" ht="18.75" thickBot="1" x14ac:dyDescent="0.4">
      <c r="A41" s="73" t="s">
        <v>77</v>
      </c>
      <c r="B41" s="205" t="s">
        <v>121</v>
      </c>
      <c r="C41" s="205"/>
      <c r="D41" s="205">
        <v>50</v>
      </c>
      <c r="E41" s="205"/>
      <c r="F41" s="205">
        <v>36</v>
      </c>
      <c r="G41" s="205"/>
      <c r="H41" s="205">
        <v>0</v>
      </c>
      <c r="I41" s="205"/>
      <c r="J41" s="100">
        <v>0</v>
      </c>
      <c r="K41" s="17">
        <v>0</v>
      </c>
      <c r="L41" s="108">
        <f t="shared" si="2"/>
        <v>86</v>
      </c>
      <c r="M41" s="11" t="s">
        <v>78</v>
      </c>
      <c r="N41" s="29">
        <v>0</v>
      </c>
      <c r="O41" s="29">
        <v>0</v>
      </c>
      <c r="P41" s="29">
        <v>0</v>
      </c>
      <c r="Q41" s="104">
        <v>5</v>
      </c>
      <c r="R41" s="107">
        <f t="shared" si="3"/>
        <v>5</v>
      </c>
      <c r="S41" s="105">
        <v>0</v>
      </c>
    </row>
    <row r="42" spans="1:19" ht="18.75" thickBot="1" x14ac:dyDescent="0.4">
      <c r="A42" s="73" t="s">
        <v>79</v>
      </c>
      <c r="B42" s="205" t="s">
        <v>115</v>
      </c>
      <c r="C42" s="205"/>
      <c r="D42" s="205">
        <v>5</v>
      </c>
      <c r="E42" s="205"/>
      <c r="F42" s="205">
        <v>2</v>
      </c>
      <c r="G42" s="205"/>
      <c r="H42" s="205">
        <v>0</v>
      </c>
      <c r="I42" s="205"/>
      <c r="J42" s="100">
        <v>0</v>
      </c>
      <c r="K42" s="17">
        <v>58</v>
      </c>
      <c r="L42" s="108">
        <f t="shared" si="2"/>
        <v>65</v>
      </c>
      <c r="M42" s="11" t="s">
        <v>80</v>
      </c>
      <c r="N42" s="29">
        <v>2</v>
      </c>
      <c r="O42" s="29">
        <v>0</v>
      </c>
      <c r="P42" s="29">
        <v>0</v>
      </c>
      <c r="Q42" s="29">
        <v>0</v>
      </c>
      <c r="R42" s="107">
        <f t="shared" si="3"/>
        <v>2</v>
      </c>
      <c r="S42" s="104">
        <v>2</v>
      </c>
    </row>
    <row r="43" spans="1:19" ht="18.75" thickBot="1" x14ac:dyDescent="0.4">
      <c r="A43" s="73" t="s">
        <v>81</v>
      </c>
      <c r="B43" s="205" t="s">
        <v>149</v>
      </c>
      <c r="C43" s="205"/>
      <c r="D43" s="205">
        <v>48</v>
      </c>
      <c r="E43" s="205"/>
      <c r="F43" s="205">
        <v>23</v>
      </c>
      <c r="G43" s="205"/>
      <c r="H43" s="205">
        <v>10</v>
      </c>
      <c r="I43" s="205"/>
      <c r="J43" s="100">
        <v>17</v>
      </c>
      <c r="K43" s="17">
        <v>60</v>
      </c>
      <c r="L43" s="108">
        <f t="shared" si="2"/>
        <v>158</v>
      </c>
      <c r="M43" s="11" t="s">
        <v>82</v>
      </c>
      <c r="N43" s="29">
        <v>0</v>
      </c>
      <c r="O43" s="29">
        <v>0</v>
      </c>
      <c r="P43" s="29">
        <v>0</v>
      </c>
      <c r="Q43" s="29">
        <v>0</v>
      </c>
      <c r="R43" s="107">
        <f t="shared" si="3"/>
        <v>0</v>
      </c>
      <c r="S43" s="104">
        <v>0</v>
      </c>
    </row>
    <row r="44" spans="1:19" ht="18.75" thickBot="1" x14ac:dyDescent="0.4">
      <c r="A44" s="73" t="s">
        <v>83</v>
      </c>
      <c r="B44" s="231" t="s">
        <v>149</v>
      </c>
      <c r="C44" s="232"/>
      <c r="D44" s="205">
        <v>2</v>
      </c>
      <c r="E44" s="205"/>
      <c r="F44" s="205">
        <v>0</v>
      </c>
      <c r="G44" s="205"/>
      <c r="H44" s="205">
        <v>0</v>
      </c>
      <c r="I44" s="205"/>
      <c r="J44" s="100">
        <v>2</v>
      </c>
      <c r="K44" s="17"/>
      <c r="L44" s="108">
        <f t="shared" si="2"/>
        <v>4</v>
      </c>
      <c r="M44" s="11" t="s">
        <v>84</v>
      </c>
      <c r="N44" s="29">
        <v>0</v>
      </c>
      <c r="O44" s="29">
        <v>2</v>
      </c>
      <c r="P44" s="29">
        <v>2</v>
      </c>
      <c r="Q44" s="29">
        <v>0</v>
      </c>
      <c r="R44" s="107">
        <f t="shared" si="3"/>
        <v>4</v>
      </c>
      <c r="S44" s="105">
        <v>0</v>
      </c>
    </row>
    <row r="45" spans="1:19" ht="18.75" thickBot="1" x14ac:dyDescent="0.4">
      <c r="A45" s="73" t="s">
        <v>85</v>
      </c>
      <c r="B45" s="205" t="s">
        <v>115</v>
      </c>
      <c r="C45" s="205"/>
      <c r="D45" s="205">
        <v>24</v>
      </c>
      <c r="E45" s="205"/>
      <c r="F45" s="205">
        <v>11</v>
      </c>
      <c r="G45" s="205"/>
      <c r="H45" s="205">
        <v>0</v>
      </c>
      <c r="I45" s="205"/>
      <c r="J45" s="100">
        <v>1</v>
      </c>
      <c r="K45" s="17">
        <v>3</v>
      </c>
      <c r="L45" s="108">
        <f t="shared" si="2"/>
        <v>39</v>
      </c>
      <c r="M45" s="11" t="s">
        <v>86</v>
      </c>
      <c r="N45" s="29">
        <v>0</v>
      </c>
      <c r="O45" s="29">
        <v>0</v>
      </c>
      <c r="P45" s="29">
        <v>0</v>
      </c>
      <c r="Q45" s="29">
        <v>0</v>
      </c>
      <c r="R45" s="107">
        <f t="shared" si="3"/>
        <v>0</v>
      </c>
      <c r="S45" s="105">
        <v>0</v>
      </c>
    </row>
    <row r="46" spans="1:19" ht="18.75" thickBot="1" x14ac:dyDescent="0.4">
      <c r="A46" s="92" t="s">
        <v>35</v>
      </c>
      <c r="B46" s="206"/>
      <c r="C46" s="206"/>
      <c r="D46" s="206">
        <f>SUM(D36:D45)</f>
        <v>223</v>
      </c>
      <c r="E46" s="206"/>
      <c r="F46" s="206">
        <f>SUM(F36:F45)</f>
        <v>131</v>
      </c>
      <c r="G46" s="206"/>
      <c r="H46" s="206">
        <f>SUM(H39:H45)</f>
        <v>19</v>
      </c>
      <c r="I46" s="206"/>
      <c r="J46" s="97">
        <f>SUM(J36:J45)</f>
        <v>49</v>
      </c>
      <c r="K46" s="35">
        <f>SUM(K36:K45)</f>
        <v>141</v>
      </c>
      <c r="L46" s="109">
        <f>SUM(L36:L45)</f>
        <v>566</v>
      </c>
      <c r="M46" s="44"/>
      <c r="N46" s="29">
        <f>SUM(N36:N45)</f>
        <v>9</v>
      </c>
      <c r="O46" s="29">
        <f>SUM(O36:O45)</f>
        <v>2</v>
      </c>
      <c r="P46" s="29">
        <f>SUM(P36:P45)</f>
        <v>4</v>
      </c>
      <c r="Q46" s="29">
        <f>SUM(Q36:Q45)</f>
        <v>5</v>
      </c>
      <c r="R46" s="107">
        <f t="shared" si="3"/>
        <v>20</v>
      </c>
      <c r="S46" s="104">
        <f>SUM(S42:S45)</f>
        <v>2</v>
      </c>
    </row>
    <row r="48" spans="1:19" s="25" customFormat="1" ht="9" customHeight="1" x14ac:dyDescent="0.3">
      <c r="A48" s="74"/>
    </row>
    <row r="50" spans="1:19" ht="27.75" x14ac:dyDescent="0.3">
      <c r="A50" s="218" t="s">
        <v>0</v>
      </c>
      <c r="B50" s="219"/>
      <c r="C50" s="219"/>
      <c r="D50" s="219"/>
      <c r="E50" s="219"/>
      <c r="F50" s="219"/>
      <c r="G50" s="219"/>
      <c r="H50" s="219"/>
      <c r="I50" s="219"/>
      <c r="J50" s="220"/>
      <c r="K50" s="208" t="s">
        <v>87</v>
      </c>
      <c r="L50" s="209"/>
      <c r="M50" s="210"/>
    </row>
    <row r="51" spans="1:19" x14ac:dyDescent="0.3">
      <c r="K51" s="211"/>
      <c r="L51" s="212"/>
      <c r="M51" s="213"/>
    </row>
    <row r="52" spans="1:19" ht="18.75" thickBot="1" x14ac:dyDescent="0.4">
      <c r="A52" s="85" t="s">
        <v>2</v>
      </c>
      <c r="B52" s="13" t="s">
        <v>3</v>
      </c>
      <c r="C52" s="13"/>
      <c r="D52" s="13"/>
      <c r="E52" s="13"/>
      <c r="F52" s="13"/>
      <c r="G52" s="3"/>
      <c r="H52" s="3"/>
      <c r="I52" s="3"/>
      <c r="J52" s="2"/>
      <c r="K52" s="211"/>
      <c r="L52" s="212"/>
      <c r="M52" s="213"/>
    </row>
    <row r="53" spans="1:19" ht="18.75" thickBot="1" x14ac:dyDescent="0.4">
      <c r="A53" s="86" t="s">
        <v>4</v>
      </c>
      <c r="B53" s="5" t="s">
        <v>64</v>
      </c>
      <c r="C53" s="5"/>
      <c r="D53" s="5"/>
      <c r="E53" s="5"/>
      <c r="F53" s="5"/>
      <c r="G53" s="4"/>
      <c r="H53" s="4"/>
      <c r="I53" s="4"/>
      <c r="J53" s="2"/>
      <c r="K53" s="211"/>
      <c r="L53" s="212"/>
      <c r="M53" s="213"/>
    </row>
    <row r="54" spans="1:19" ht="18.75" thickBot="1" x14ac:dyDescent="0.4">
      <c r="A54" s="86" t="s">
        <v>6</v>
      </c>
      <c r="B54" s="5" t="s">
        <v>59</v>
      </c>
      <c r="C54" s="5"/>
      <c r="D54" s="5"/>
      <c r="E54" s="5"/>
      <c r="F54" s="5"/>
      <c r="G54" s="4"/>
      <c r="H54" s="4"/>
      <c r="I54" s="4"/>
      <c r="J54" s="2"/>
      <c r="K54" s="211"/>
      <c r="L54" s="212"/>
      <c r="M54" s="213"/>
    </row>
    <row r="55" spans="1:19" ht="18.75" thickBot="1" x14ac:dyDescent="0.4">
      <c r="A55" s="87" t="s">
        <v>60</v>
      </c>
      <c r="B55" s="75">
        <v>43566</v>
      </c>
      <c r="C55" s="88"/>
      <c r="D55" s="88"/>
      <c r="E55" s="88"/>
      <c r="F55" s="88"/>
      <c r="G55" s="76"/>
      <c r="H55" s="76"/>
      <c r="I55" s="76"/>
      <c r="J55" s="2"/>
      <c r="K55" s="211"/>
      <c r="L55" s="212"/>
      <c r="M55" s="213"/>
    </row>
    <row r="56" spans="1:19" ht="15.75" thickBot="1" x14ac:dyDescent="0.35">
      <c r="K56" s="211"/>
      <c r="L56" s="212"/>
      <c r="M56" s="213"/>
    </row>
    <row r="57" spans="1:19" ht="18.75" thickBot="1" x14ac:dyDescent="0.4">
      <c r="A57" s="89" t="s">
        <v>9</v>
      </c>
      <c r="B57" s="32" t="s">
        <v>10</v>
      </c>
      <c r="C57" s="6" t="s">
        <v>61</v>
      </c>
      <c r="D57" s="32" t="s">
        <v>12</v>
      </c>
      <c r="E57" s="9"/>
      <c r="F57" s="32" t="s">
        <v>13</v>
      </c>
      <c r="G57" s="114"/>
      <c r="H57" s="13"/>
      <c r="I57" s="1"/>
      <c r="K57" s="211"/>
      <c r="L57" s="212"/>
      <c r="M57" s="213"/>
    </row>
    <row r="58" spans="1:19" ht="18.75" thickBot="1" x14ac:dyDescent="0.4">
      <c r="A58" s="90"/>
      <c r="B58" s="32" t="s">
        <v>14</v>
      </c>
      <c r="C58" s="6"/>
      <c r="D58" s="32" t="s">
        <v>15</v>
      </c>
      <c r="E58" s="9"/>
      <c r="F58" s="32" t="s">
        <v>16</v>
      </c>
      <c r="G58" s="16" t="s">
        <v>151</v>
      </c>
      <c r="H58" s="5"/>
      <c r="I58" s="5"/>
      <c r="J58" s="33"/>
      <c r="K58" s="214"/>
      <c r="L58" s="215"/>
      <c r="M58" s="216"/>
    </row>
    <row r="59" spans="1:19" ht="18.75" thickBot="1" x14ac:dyDescent="0.4">
      <c r="A59" s="9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9" ht="18.75" thickBot="1" x14ac:dyDescent="0.35">
      <c r="A60" s="91" t="s">
        <v>18</v>
      </c>
      <c r="B60" s="206" t="s">
        <v>19</v>
      </c>
      <c r="C60" s="206"/>
      <c r="D60" s="206" t="s">
        <v>20</v>
      </c>
      <c r="E60" s="206"/>
      <c r="F60" s="206" t="s">
        <v>21</v>
      </c>
      <c r="G60" s="206"/>
      <c r="H60" s="206" t="s">
        <v>22</v>
      </c>
      <c r="I60" s="206" t="s">
        <v>22</v>
      </c>
      <c r="J60" s="111" t="s">
        <v>23</v>
      </c>
      <c r="K60" s="35" t="s">
        <v>24</v>
      </c>
      <c r="L60" s="36" t="s">
        <v>25</v>
      </c>
      <c r="M60" s="15" t="s">
        <v>65</v>
      </c>
      <c r="N60" s="28" t="s">
        <v>108</v>
      </c>
      <c r="O60" s="28" t="s">
        <v>109</v>
      </c>
      <c r="P60" s="28" t="s">
        <v>110</v>
      </c>
      <c r="Q60" s="28" t="s">
        <v>111</v>
      </c>
      <c r="R60" s="106" t="s">
        <v>112</v>
      </c>
      <c r="S60" s="28" t="s">
        <v>150</v>
      </c>
    </row>
    <row r="61" spans="1:19" ht="18.75" thickBot="1" x14ac:dyDescent="0.4">
      <c r="A61" s="72" t="s">
        <v>66</v>
      </c>
      <c r="B61" s="231" t="s">
        <v>153</v>
      </c>
      <c r="C61" s="232"/>
      <c r="D61" s="217">
        <v>11</v>
      </c>
      <c r="E61" s="217"/>
      <c r="F61" s="217">
        <v>11</v>
      </c>
      <c r="G61" s="217"/>
      <c r="H61" s="217">
        <v>0</v>
      </c>
      <c r="I61" s="217"/>
      <c r="J61" s="113">
        <v>5</v>
      </c>
      <c r="K61" s="84">
        <v>0</v>
      </c>
      <c r="L61" s="108">
        <f t="shared" ref="L61:L70" si="4">SUM(D61:K61)</f>
        <v>27</v>
      </c>
      <c r="M61" s="8" t="s">
        <v>68</v>
      </c>
      <c r="N61" s="29">
        <v>1</v>
      </c>
      <c r="O61" s="29"/>
      <c r="P61" s="29"/>
      <c r="Q61" s="29"/>
      <c r="R61" s="107">
        <f>SUM(N61:Q61)</f>
        <v>1</v>
      </c>
      <c r="S61" s="115">
        <v>0</v>
      </c>
    </row>
    <row r="62" spans="1:19" ht="18.75" thickBot="1" x14ac:dyDescent="0.4">
      <c r="A62" s="73" t="s">
        <v>69</v>
      </c>
      <c r="B62" s="231" t="s">
        <v>146</v>
      </c>
      <c r="C62" s="232"/>
      <c r="D62" s="205">
        <v>17</v>
      </c>
      <c r="E62" s="205"/>
      <c r="F62" s="205">
        <v>11</v>
      </c>
      <c r="G62" s="205"/>
      <c r="H62" s="205">
        <v>0</v>
      </c>
      <c r="I62" s="205"/>
      <c r="J62" s="112">
        <v>10</v>
      </c>
      <c r="K62" s="17"/>
      <c r="L62" s="108">
        <f t="shared" si="4"/>
        <v>38</v>
      </c>
      <c r="M62" s="11" t="s">
        <v>70</v>
      </c>
      <c r="N62" s="29"/>
      <c r="O62" s="29"/>
      <c r="P62" s="29"/>
      <c r="Q62" s="29"/>
      <c r="R62" s="107">
        <f t="shared" ref="R62:R71" si="5">SUM(N62:Q62)</f>
        <v>0</v>
      </c>
      <c r="S62" s="115">
        <v>0</v>
      </c>
    </row>
    <row r="63" spans="1:19" ht="18.75" thickBot="1" x14ac:dyDescent="0.4">
      <c r="A63" s="73" t="s">
        <v>71</v>
      </c>
      <c r="B63" s="205" t="s">
        <v>155</v>
      </c>
      <c r="C63" s="205"/>
      <c r="D63" s="205">
        <v>27</v>
      </c>
      <c r="E63" s="205"/>
      <c r="F63" s="205">
        <v>16</v>
      </c>
      <c r="G63" s="205"/>
      <c r="H63" s="205">
        <v>1</v>
      </c>
      <c r="I63" s="205"/>
      <c r="J63" s="112">
        <v>3</v>
      </c>
      <c r="K63" s="17"/>
      <c r="L63" s="108">
        <f t="shared" si="4"/>
        <v>47</v>
      </c>
      <c r="M63" s="11" t="s">
        <v>72</v>
      </c>
      <c r="N63" s="29">
        <v>7</v>
      </c>
      <c r="O63" s="29"/>
      <c r="P63" s="29"/>
      <c r="Q63" s="29"/>
      <c r="R63" s="107">
        <f t="shared" si="5"/>
        <v>7</v>
      </c>
      <c r="S63" s="115">
        <v>0</v>
      </c>
    </row>
    <row r="64" spans="1:19" ht="18.75" thickBot="1" x14ac:dyDescent="0.4">
      <c r="A64" s="73" t="s">
        <v>73</v>
      </c>
      <c r="B64" s="217" t="s">
        <v>129</v>
      </c>
      <c r="C64" s="217"/>
      <c r="D64" s="205">
        <v>24</v>
      </c>
      <c r="E64" s="205"/>
      <c r="F64" s="205">
        <v>11</v>
      </c>
      <c r="G64" s="205"/>
      <c r="H64" s="205">
        <v>0</v>
      </c>
      <c r="I64" s="205"/>
      <c r="J64" s="112">
        <v>5</v>
      </c>
      <c r="K64" s="17">
        <v>0</v>
      </c>
      <c r="L64" s="108">
        <f t="shared" si="4"/>
        <v>40</v>
      </c>
      <c r="M64" s="11" t="s">
        <v>74</v>
      </c>
      <c r="N64" s="29"/>
      <c r="O64" s="29"/>
      <c r="P64" s="29"/>
      <c r="Q64" s="29"/>
      <c r="R64" s="107">
        <f t="shared" si="5"/>
        <v>0</v>
      </c>
      <c r="S64" s="115">
        <v>0</v>
      </c>
    </row>
    <row r="65" spans="1:19" ht="36.75" thickBot="1" x14ac:dyDescent="0.4">
      <c r="A65" s="73" t="s">
        <v>75</v>
      </c>
      <c r="B65" s="205" t="s">
        <v>156</v>
      </c>
      <c r="C65" s="205"/>
      <c r="D65" s="205">
        <v>41</v>
      </c>
      <c r="E65" s="205"/>
      <c r="F65" s="205">
        <v>24</v>
      </c>
      <c r="G65" s="205"/>
      <c r="H65" s="205">
        <v>10</v>
      </c>
      <c r="I65" s="205"/>
      <c r="J65" s="112">
        <v>8</v>
      </c>
      <c r="K65" s="17">
        <v>0</v>
      </c>
      <c r="L65" s="108">
        <f t="shared" si="4"/>
        <v>83</v>
      </c>
      <c r="M65" s="11" t="s">
        <v>76</v>
      </c>
      <c r="N65" s="29"/>
      <c r="O65" s="29"/>
      <c r="P65" s="29"/>
      <c r="Q65" s="29"/>
      <c r="R65" s="107">
        <f t="shared" si="5"/>
        <v>0</v>
      </c>
      <c r="S65" s="115">
        <v>0</v>
      </c>
    </row>
    <row r="66" spans="1:19" ht="18.75" thickBot="1" x14ac:dyDescent="0.4">
      <c r="A66" s="73" t="s">
        <v>77</v>
      </c>
      <c r="B66" s="205" t="s">
        <v>121</v>
      </c>
      <c r="C66" s="205"/>
      <c r="D66" s="205">
        <v>48</v>
      </c>
      <c r="E66" s="205"/>
      <c r="F66" s="205">
        <v>38</v>
      </c>
      <c r="G66" s="205"/>
      <c r="H66" s="205">
        <v>0</v>
      </c>
      <c r="I66" s="205"/>
      <c r="J66" s="112">
        <v>0</v>
      </c>
      <c r="K66" s="17">
        <v>6</v>
      </c>
      <c r="L66" s="108">
        <f t="shared" si="4"/>
        <v>92</v>
      </c>
      <c r="M66" s="11" t="s">
        <v>78</v>
      </c>
      <c r="N66" s="29"/>
      <c r="O66" s="29"/>
      <c r="P66" s="29"/>
      <c r="Q66" s="115">
        <v>3</v>
      </c>
      <c r="R66" s="107">
        <f t="shared" si="5"/>
        <v>3</v>
      </c>
      <c r="S66" s="115">
        <v>0</v>
      </c>
    </row>
    <row r="67" spans="1:19" ht="18.75" thickBot="1" x14ac:dyDescent="0.4">
      <c r="A67" s="73" t="s">
        <v>79</v>
      </c>
      <c r="B67" s="205" t="s">
        <v>154</v>
      </c>
      <c r="C67" s="205"/>
      <c r="D67" s="205">
        <v>11</v>
      </c>
      <c r="E67" s="205"/>
      <c r="F67" s="205">
        <v>9</v>
      </c>
      <c r="G67" s="205"/>
      <c r="H67" s="205">
        <v>2</v>
      </c>
      <c r="I67" s="205"/>
      <c r="J67" s="112">
        <v>2</v>
      </c>
      <c r="K67" s="17">
        <v>48</v>
      </c>
      <c r="L67" s="108">
        <f t="shared" si="4"/>
        <v>72</v>
      </c>
      <c r="M67" s="11" t="s">
        <v>80</v>
      </c>
      <c r="N67" s="29"/>
      <c r="O67" s="29"/>
      <c r="P67" s="29"/>
      <c r="Q67" s="29"/>
      <c r="R67" s="107">
        <f t="shared" si="5"/>
        <v>0</v>
      </c>
      <c r="S67" s="115">
        <v>0</v>
      </c>
    </row>
    <row r="68" spans="1:19" ht="18.75" thickBot="1" x14ac:dyDescent="0.4">
      <c r="A68" s="73" t="s">
        <v>81</v>
      </c>
      <c r="B68" s="205" t="s">
        <v>157</v>
      </c>
      <c r="C68" s="205"/>
      <c r="D68" s="205">
        <v>45</v>
      </c>
      <c r="E68" s="205"/>
      <c r="F68" s="205">
        <v>18</v>
      </c>
      <c r="G68" s="205"/>
      <c r="H68" s="205">
        <v>8</v>
      </c>
      <c r="I68" s="205"/>
      <c r="J68" s="112">
        <v>20</v>
      </c>
      <c r="K68" s="17">
        <v>29</v>
      </c>
      <c r="L68" s="108">
        <f t="shared" si="4"/>
        <v>120</v>
      </c>
      <c r="M68" s="11" t="s">
        <v>82</v>
      </c>
      <c r="N68" s="29"/>
      <c r="O68" s="29"/>
      <c r="P68" s="29"/>
      <c r="Q68" s="29"/>
      <c r="R68" s="107">
        <f t="shared" si="5"/>
        <v>0</v>
      </c>
      <c r="S68" s="115">
        <v>0</v>
      </c>
    </row>
    <row r="69" spans="1:19" ht="18.75" thickBot="1" x14ac:dyDescent="0.4">
      <c r="A69" s="73" t="s">
        <v>83</v>
      </c>
      <c r="B69" s="231" t="s">
        <v>149</v>
      </c>
      <c r="C69" s="232"/>
      <c r="D69" s="205">
        <v>5</v>
      </c>
      <c r="E69" s="205"/>
      <c r="F69" s="205">
        <v>2</v>
      </c>
      <c r="G69" s="205"/>
      <c r="H69" s="205">
        <v>0</v>
      </c>
      <c r="I69" s="205"/>
      <c r="J69" s="112">
        <v>3</v>
      </c>
      <c r="K69" s="17">
        <v>0</v>
      </c>
      <c r="L69" s="108">
        <f t="shared" si="4"/>
        <v>10</v>
      </c>
      <c r="M69" s="11" t="s">
        <v>84</v>
      </c>
      <c r="N69" s="29"/>
      <c r="O69" s="29">
        <v>2</v>
      </c>
      <c r="P69" s="29">
        <v>2</v>
      </c>
      <c r="Q69" s="29"/>
      <c r="R69" s="107">
        <f t="shared" si="5"/>
        <v>4</v>
      </c>
      <c r="S69" s="115">
        <v>0</v>
      </c>
    </row>
    <row r="70" spans="1:19" ht="18.75" thickBot="1" x14ac:dyDescent="0.4">
      <c r="A70" s="73" t="s">
        <v>85</v>
      </c>
      <c r="B70" s="205" t="s">
        <v>146</v>
      </c>
      <c r="C70" s="205"/>
      <c r="D70" s="205">
        <v>36</v>
      </c>
      <c r="E70" s="205"/>
      <c r="F70" s="205">
        <v>14</v>
      </c>
      <c r="G70" s="205"/>
      <c r="H70" s="205">
        <v>1</v>
      </c>
      <c r="I70" s="205"/>
      <c r="J70" s="112">
        <v>3</v>
      </c>
      <c r="K70" s="17">
        <v>0</v>
      </c>
      <c r="L70" s="108">
        <f t="shared" si="4"/>
        <v>54</v>
      </c>
      <c r="M70" s="11" t="s">
        <v>86</v>
      </c>
      <c r="N70" s="29"/>
      <c r="O70" s="29"/>
      <c r="P70" s="29"/>
      <c r="Q70" s="29"/>
      <c r="R70" s="107">
        <f t="shared" si="5"/>
        <v>0</v>
      </c>
      <c r="S70" s="115">
        <v>0</v>
      </c>
    </row>
    <row r="71" spans="1:19" ht="18.75" thickBot="1" x14ac:dyDescent="0.4">
      <c r="A71" s="92" t="s">
        <v>35</v>
      </c>
      <c r="B71" s="206"/>
      <c r="C71" s="206"/>
      <c r="D71" s="206">
        <f>SUM(D61:D70)</f>
        <v>265</v>
      </c>
      <c r="E71" s="206"/>
      <c r="F71" s="206">
        <f>SUM(F61:F70)</f>
        <v>154</v>
      </c>
      <c r="G71" s="206"/>
      <c r="H71" s="206">
        <f>SUM(H64:H70)</f>
        <v>21</v>
      </c>
      <c r="I71" s="206"/>
      <c r="J71" s="111">
        <f>SUM(J61:J70)</f>
        <v>59</v>
      </c>
      <c r="K71" s="35">
        <f>SUM(K61:K70)</f>
        <v>83</v>
      </c>
      <c r="L71" s="109">
        <f>SUM(L61:L70)</f>
        <v>583</v>
      </c>
      <c r="M71" s="44"/>
      <c r="N71" s="29"/>
      <c r="O71" s="29"/>
      <c r="P71" s="29"/>
      <c r="Q71" s="29"/>
      <c r="R71" s="107">
        <f t="shared" si="5"/>
        <v>0</v>
      </c>
      <c r="S71" s="115">
        <v>0</v>
      </c>
    </row>
    <row r="72" spans="1:19" ht="18.75" thickBot="1" x14ac:dyDescent="0.4">
      <c r="A72" s="92" t="s">
        <v>171</v>
      </c>
      <c r="B72" s="155"/>
      <c r="C72" s="155"/>
      <c r="D72" s="171">
        <f>D71/L71</f>
        <v>0.45454545454545453</v>
      </c>
      <c r="E72" s="171"/>
      <c r="F72" s="171">
        <f>F71/L71</f>
        <v>0.26415094339622641</v>
      </c>
      <c r="G72" s="171"/>
      <c r="H72" s="171">
        <f>H71/L71</f>
        <v>3.6020583190394515E-2</v>
      </c>
      <c r="I72" s="171"/>
      <c r="J72" s="171">
        <f>J71/L71</f>
        <v>0.10120068610634649</v>
      </c>
      <c r="K72" s="171">
        <f>K71/L71</f>
        <v>0.14236706689536879</v>
      </c>
      <c r="L72" s="109"/>
    </row>
    <row r="73" spans="1:19" s="25" customFormat="1" ht="6.75" customHeight="1" x14ac:dyDescent="0.3">
      <c r="A73" s="74"/>
    </row>
    <row r="75" spans="1:19" ht="18" x14ac:dyDescent="0.3">
      <c r="B75" s="224" t="s">
        <v>19</v>
      </c>
      <c r="C75" s="224"/>
      <c r="D75" s="224" t="s">
        <v>20</v>
      </c>
      <c r="E75" s="224"/>
      <c r="F75" s="224" t="s">
        <v>21</v>
      </c>
      <c r="G75" s="224"/>
      <c r="H75" s="224" t="s">
        <v>22</v>
      </c>
      <c r="I75" s="224" t="s">
        <v>22</v>
      </c>
      <c r="J75" s="99" t="s">
        <v>23</v>
      </c>
      <c r="K75" s="99" t="s">
        <v>24</v>
      </c>
      <c r="L75" s="99" t="s">
        <v>25</v>
      </c>
    </row>
    <row r="76" spans="1:19" ht="18" x14ac:dyDescent="0.35">
      <c r="B76" s="198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9" ht="18" x14ac:dyDescent="0.35">
      <c r="B77" s="197">
        <v>43552</v>
      </c>
      <c r="C77" s="198"/>
      <c r="D77" s="225">
        <f>D22</f>
        <v>118</v>
      </c>
      <c r="E77" s="226"/>
      <c r="F77" s="225">
        <f>F22</f>
        <v>73</v>
      </c>
      <c r="G77" s="226"/>
      <c r="H77" s="225">
        <f>H46</f>
        <v>19</v>
      </c>
      <c r="I77" s="226"/>
      <c r="J77" s="14">
        <f>J22</f>
        <v>21</v>
      </c>
      <c r="K77" s="14">
        <f>K22</f>
        <v>38</v>
      </c>
      <c r="L77" s="14">
        <f>L22</f>
        <v>261</v>
      </c>
    </row>
    <row r="78" spans="1:19" ht="18" x14ac:dyDescent="0.35">
      <c r="B78" s="197">
        <v>43559</v>
      </c>
      <c r="C78" s="198"/>
      <c r="D78" s="198">
        <f>D46</f>
        <v>223</v>
      </c>
      <c r="E78" s="198"/>
      <c r="F78" s="198">
        <f>F46</f>
        <v>131</v>
      </c>
      <c r="G78" s="198"/>
      <c r="H78" s="198">
        <f>H46</f>
        <v>19</v>
      </c>
      <c r="I78" s="198"/>
      <c r="J78" s="14">
        <f>J46</f>
        <v>49</v>
      </c>
      <c r="K78" s="14">
        <f>K46</f>
        <v>141</v>
      </c>
      <c r="L78" s="14">
        <f>L46</f>
        <v>566</v>
      </c>
    </row>
    <row r="79" spans="1:19" ht="18" x14ac:dyDescent="0.35">
      <c r="B79" s="197">
        <v>43566</v>
      </c>
      <c r="C79" s="198"/>
      <c r="D79" s="198">
        <f>D71</f>
        <v>265</v>
      </c>
      <c r="E79" s="198"/>
      <c r="F79" s="198">
        <f>F71</f>
        <v>154</v>
      </c>
      <c r="G79" s="198"/>
      <c r="H79" s="198">
        <f>H71</f>
        <v>21</v>
      </c>
      <c r="I79" s="198"/>
      <c r="J79" s="14">
        <f>J71</f>
        <v>59</v>
      </c>
      <c r="K79" s="14">
        <f>K71</f>
        <v>83</v>
      </c>
      <c r="L79" s="14">
        <f>L71</f>
        <v>583</v>
      </c>
    </row>
    <row r="80" spans="1:19" x14ac:dyDescent="0.3">
      <c r="B80" s="233" t="s">
        <v>25</v>
      </c>
      <c r="C80" s="233"/>
      <c r="D80" s="234">
        <f>SUM(D77:E79)</f>
        <v>606</v>
      </c>
      <c r="E80" s="234"/>
      <c r="F80" s="234">
        <f>SUM(F77:G79)</f>
        <v>358</v>
      </c>
      <c r="G80" s="234"/>
      <c r="H80" s="234">
        <f>SUM(H77:I79)</f>
        <v>59</v>
      </c>
      <c r="I80" s="234"/>
      <c r="J80" s="98">
        <f>SUM(J77:J79)</f>
        <v>129</v>
      </c>
      <c r="K80" s="98">
        <f>SUM(K77:K79)</f>
        <v>262</v>
      </c>
      <c r="L80" s="70">
        <f>SUM(L77:L79)</f>
        <v>1410</v>
      </c>
    </row>
    <row r="102" spans="2:3" x14ac:dyDescent="0.3">
      <c r="B102" s="103" t="s">
        <v>127</v>
      </c>
      <c r="C102" s="103" t="s">
        <v>128</v>
      </c>
    </row>
    <row r="103" spans="2:3" x14ac:dyDescent="0.3">
      <c r="B103" s="70">
        <v>2008</v>
      </c>
      <c r="C103" s="70">
        <v>366</v>
      </c>
    </row>
    <row r="104" spans="2:3" x14ac:dyDescent="0.3">
      <c r="B104" s="70">
        <v>2009</v>
      </c>
      <c r="C104" s="70">
        <v>301</v>
      </c>
    </row>
    <row r="105" spans="2:3" x14ac:dyDescent="0.3">
      <c r="B105" s="70">
        <v>2010</v>
      </c>
      <c r="C105" s="70">
        <v>566</v>
      </c>
    </row>
    <row r="106" spans="2:3" x14ac:dyDescent="0.3">
      <c r="B106" s="70">
        <v>2011</v>
      </c>
      <c r="C106" s="70">
        <v>379</v>
      </c>
    </row>
    <row r="107" spans="2:3" x14ac:dyDescent="0.3">
      <c r="B107" s="70">
        <v>2012</v>
      </c>
      <c r="C107" s="70">
        <v>371</v>
      </c>
    </row>
    <row r="108" spans="2:3" x14ac:dyDescent="0.3">
      <c r="B108" s="70">
        <v>2013</v>
      </c>
      <c r="C108" s="70">
        <v>245</v>
      </c>
    </row>
    <row r="109" spans="2:3" x14ac:dyDescent="0.3">
      <c r="B109" s="70">
        <v>2014</v>
      </c>
      <c r="C109" s="70">
        <v>369</v>
      </c>
    </row>
    <row r="110" spans="2:3" x14ac:dyDescent="0.3">
      <c r="B110" s="70">
        <v>2015</v>
      </c>
      <c r="C110" s="70">
        <v>360</v>
      </c>
    </row>
    <row r="111" spans="2:3" x14ac:dyDescent="0.3">
      <c r="B111" s="70">
        <v>2016</v>
      </c>
      <c r="C111" s="70">
        <v>517</v>
      </c>
    </row>
    <row r="112" spans="2:3" x14ac:dyDescent="0.3">
      <c r="B112" s="70">
        <v>2017</v>
      </c>
      <c r="C112" s="70">
        <v>336</v>
      </c>
    </row>
    <row r="113" spans="2:3" x14ac:dyDescent="0.3">
      <c r="B113" s="70">
        <v>2018</v>
      </c>
      <c r="C113" s="70">
        <v>602</v>
      </c>
    </row>
    <row r="114" spans="2:3" x14ac:dyDescent="0.3">
      <c r="B114" s="70">
        <v>2019</v>
      </c>
      <c r="C114" s="70">
        <v>583</v>
      </c>
    </row>
  </sheetData>
  <mergeCells count="171">
    <mergeCell ref="B79:C79"/>
    <mergeCell ref="D79:E79"/>
    <mergeCell ref="F79:G79"/>
    <mergeCell ref="H79:I79"/>
    <mergeCell ref="B80:C80"/>
    <mergeCell ref="D80:E80"/>
    <mergeCell ref="F80:G80"/>
    <mergeCell ref="H80:I80"/>
    <mergeCell ref="B76:L76"/>
    <mergeCell ref="B77:C77"/>
    <mergeCell ref="D77:E77"/>
    <mergeCell ref="F77:G77"/>
    <mergeCell ref="H77:I77"/>
    <mergeCell ref="B78:C78"/>
    <mergeCell ref="D78:E78"/>
    <mergeCell ref="F78:G78"/>
    <mergeCell ref="H78:I78"/>
    <mergeCell ref="B71:C71"/>
    <mergeCell ref="D71:E71"/>
    <mergeCell ref="F71:G71"/>
    <mergeCell ref="H71:I71"/>
    <mergeCell ref="B75:C75"/>
    <mergeCell ref="D75:E75"/>
    <mergeCell ref="F75:G75"/>
    <mergeCell ref="H75:I75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A50:J50"/>
    <mergeCell ref="K50:M58"/>
    <mergeCell ref="B60:C60"/>
    <mergeCell ref="D60:E60"/>
    <mergeCell ref="F60:G60"/>
    <mergeCell ref="H60:I6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9:C39"/>
    <mergeCell ref="D36:E36"/>
    <mergeCell ref="F36:G36"/>
    <mergeCell ref="H36:I36"/>
    <mergeCell ref="B22:C22"/>
    <mergeCell ref="D22:E22"/>
    <mergeCell ref="F22:G22"/>
    <mergeCell ref="H22:I22"/>
    <mergeCell ref="A25:J25"/>
    <mergeCell ref="B36:C36"/>
    <mergeCell ref="D39:E39"/>
    <mergeCell ref="F39:G39"/>
    <mergeCell ref="H39:I39"/>
    <mergeCell ref="K25:M3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A1:J1"/>
    <mergeCell ref="K1:M9"/>
    <mergeCell ref="B11:C11"/>
    <mergeCell ref="D11:E11"/>
    <mergeCell ref="F11:G11"/>
    <mergeCell ref="H11:I11"/>
    <mergeCell ref="B14:C14"/>
    <mergeCell ref="D14:E14"/>
    <mergeCell ref="F14:G14"/>
    <mergeCell ref="H14:I14"/>
  </mergeCells>
  <phoneticPr fontId="0" type="noConversion"/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2008</vt:lpstr>
      <vt:lpstr>2009</vt:lpstr>
      <vt:lpstr>2010</vt:lpstr>
      <vt:lpstr>2011</vt:lpstr>
      <vt:lpstr>2012</vt:lpstr>
      <vt:lpstr>2013</vt:lpstr>
      <vt:lpstr>2017</vt:lpstr>
      <vt:lpstr>2018</vt:lpstr>
      <vt:lpstr>2019</vt:lpstr>
      <vt:lpstr>2020</vt:lpstr>
      <vt:lpstr>2021</vt:lpstr>
      <vt:lpstr>2022</vt:lpstr>
      <vt:lpstr>Statistikk</vt:lpstr>
    </vt:vector>
  </TitlesOfParts>
  <Manager/>
  <Company>Bioforsk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 Meisingset</dc:creator>
  <cp:keywords/>
  <dc:description/>
  <cp:lastModifiedBy>Jan Einar Gjerde</cp:lastModifiedBy>
  <cp:revision/>
  <dcterms:created xsi:type="dcterms:W3CDTF">2008-04-07T10:20:20Z</dcterms:created>
  <dcterms:modified xsi:type="dcterms:W3CDTF">2022-04-29T20:01:11Z</dcterms:modified>
  <cp:category/>
  <cp:contentStatus/>
</cp:coreProperties>
</file>